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E9DCFD8F-71FB-4465-8998-68307EDC9038}" xr6:coauthVersionLast="36" xr6:coauthVersionMax="36" xr10:uidLastSave="{00000000-0000-0000-0000-000000000000}"/>
  <bookViews>
    <workbookView xWindow="-110" yWindow="-110" windowWidth="23250" windowHeight="12450" firstSheet="5" activeTab="11" xr2:uid="{00000000-000D-0000-FFFF-FFFF00000000}"/>
  </bookViews>
  <sheets>
    <sheet name="21" sheetId="15" r:id="rId1"/>
    <sheet name="22" sheetId="16" r:id="rId2"/>
    <sheet name="23" sheetId="17" r:id="rId3"/>
    <sheet name="24" sheetId="18" r:id="rId4"/>
    <sheet name="25" sheetId="19" r:id="rId5"/>
    <sheet name="26" sheetId="20" r:id="rId6"/>
    <sheet name="27" sheetId="21" r:id="rId7"/>
    <sheet name="29" sheetId="23" r:id="rId8"/>
    <sheet name="28" sheetId="22" r:id="rId9"/>
    <sheet name="30" sheetId="24" r:id="rId10"/>
    <sheet name="31" sheetId="29" r:id="rId11"/>
    <sheet name="32 " sheetId="30" r:id="rId12"/>
  </sheets>
  <definedNames>
    <definedName name="_xlnm.Print_Area" localSheetId="0">'21'!$B$2:$H$10</definedName>
    <definedName name="_xlnm.Print_Area" localSheetId="1">'22'!$B$3:$M$12</definedName>
    <definedName name="_xlnm.Print_Area" localSheetId="2">'23'!$B$2:L11</definedName>
    <definedName name="_xlnm.Print_Area" localSheetId="3">'24'!$B$2:G9</definedName>
    <definedName name="_xlnm.Print_Area" localSheetId="4">'25'!$B$2:$G$9</definedName>
    <definedName name="_xlnm.Print_Area" localSheetId="5">'26'!$B$2:I10</definedName>
    <definedName name="_xlnm.Print_Area" localSheetId="6">'27'!$B$2:$I$10</definedName>
    <definedName name="_xlnm.Print_Area" localSheetId="8">'28'!$B$2:L13</definedName>
    <definedName name="_xlnm.Print_Area" localSheetId="7">'29'!$B$2:$K$10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9" l="1"/>
  <c r="N6" i="30" l="1"/>
  <c r="M6" i="30"/>
  <c r="O12" i="29"/>
  <c r="N12" i="29"/>
  <c r="O9" i="29"/>
  <c r="N9" i="29"/>
  <c r="O8" i="29"/>
  <c r="O6" i="29" s="1"/>
  <c r="N8" i="29"/>
  <c r="N6" i="29" s="1"/>
  <c r="O7" i="29"/>
  <c r="N7" i="29"/>
  <c r="J13" i="30" l="1"/>
  <c r="I13" i="30"/>
  <c r="J12" i="30"/>
  <c r="I12" i="30"/>
  <c r="J11" i="30"/>
  <c r="I11" i="30"/>
  <c r="J7" i="30"/>
  <c r="J6" i="30" s="1"/>
  <c r="I7" i="30"/>
  <c r="I6" i="30" s="1"/>
  <c r="H6" i="30"/>
  <c r="G6" i="30"/>
  <c r="I12" i="29"/>
  <c r="H12" i="29"/>
  <c r="I9" i="29"/>
  <c r="H9" i="29"/>
  <c r="I6" i="29"/>
  <c r="H6" i="29"/>
  <c r="F13" i="22" l="1"/>
  <c r="D13" i="22" s="1"/>
  <c r="F11" i="22"/>
  <c r="D11" i="22" s="1"/>
  <c r="F10" i="22"/>
  <c r="D10" i="22" s="1"/>
  <c r="F9" i="22"/>
  <c r="D9" i="22" s="1"/>
  <c r="E10" i="21"/>
  <c r="D10" i="21"/>
  <c r="D8" i="21"/>
  <c r="E7" i="21"/>
  <c r="D7" i="21"/>
  <c r="E6" i="21"/>
  <c r="D6" i="21"/>
  <c r="E6" i="20"/>
  <c r="D9" i="19"/>
  <c r="D7" i="19"/>
  <c r="D6" i="19"/>
  <c r="D5" i="19"/>
  <c r="D9" i="18"/>
  <c r="G9" i="18" s="1"/>
  <c r="G7" i="18"/>
  <c r="G6" i="18"/>
  <c r="D5" i="18"/>
  <c r="G5" i="18" s="1"/>
  <c r="D11" i="17"/>
  <c r="D9" i="17"/>
  <c r="D8" i="17"/>
  <c r="D7" i="17"/>
  <c r="J11" i="16"/>
  <c r="G11" i="16"/>
  <c r="D11" i="16"/>
  <c r="M11" i="16" s="1"/>
  <c r="J9" i="16"/>
  <c r="G9" i="16"/>
  <c r="D9" i="16"/>
  <c r="M9" i="16" s="1"/>
  <c r="J8" i="16"/>
  <c r="G8" i="16"/>
  <c r="F8" i="16"/>
  <c r="E8" i="16"/>
  <c r="D8" i="16" s="1"/>
  <c r="M8" i="16" s="1"/>
  <c r="F6" i="15"/>
  <c r="D6" i="15" s="1"/>
</calcChain>
</file>

<file path=xl/sharedStrings.xml><?xml version="1.0" encoding="utf-8"?>
<sst xmlns="http://schemas.openxmlformats.org/spreadsheetml/2006/main" count="365" uniqueCount="145">
  <si>
    <t>２１　主副業別農家数</t>
    <rPh sb="3" eb="4">
      <t>シュ</t>
    </rPh>
    <rPh sb="4" eb="6">
      <t>フクギョウ</t>
    </rPh>
    <rPh sb="6" eb="7">
      <t>ベツ</t>
    </rPh>
    <rPh sb="7" eb="10">
      <t>ノウカスウ</t>
    </rPh>
    <phoneticPr fontId="2"/>
  </si>
  <si>
    <t>単位：戸（令和2年2月1日現在）</t>
    <rPh sb="5" eb="7">
      <t>レイワ</t>
    </rPh>
    <phoneticPr fontId="2"/>
  </si>
  <si>
    <t>総農家数</t>
    <phoneticPr fontId="2"/>
  </si>
  <si>
    <t>主業農家</t>
    <rPh sb="0" eb="2">
      <t>シュギョウ</t>
    </rPh>
    <rPh sb="2" eb="4">
      <t>ノウカ</t>
    </rPh>
    <phoneticPr fontId="2"/>
  </si>
  <si>
    <t>総数</t>
    <rPh sb="0" eb="2">
      <t>ソウスウ</t>
    </rPh>
    <phoneticPr fontId="2"/>
  </si>
  <si>
    <t>準主業農家</t>
    <rPh sb="0" eb="3">
      <t>ジュンシュギョウ</t>
    </rPh>
    <rPh sb="3" eb="5">
      <t>ノウカ</t>
    </rPh>
    <phoneticPr fontId="2"/>
  </si>
  <si>
    <t>副業的農家</t>
    <rPh sb="0" eb="3">
      <t>フクギョウテキ</t>
    </rPh>
    <rPh sb="3" eb="5">
      <t>ノウカ</t>
    </rPh>
    <phoneticPr fontId="2"/>
  </si>
  <si>
    <t>令和2年</t>
    <rPh sb="0" eb="2">
      <t>レイワ</t>
    </rPh>
    <rPh sb="3" eb="4">
      <t>ネン</t>
    </rPh>
    <phoneticPr fontId="2"/>
  </si>
  <si>
    <t>２２　農家人口</t>
  </si>
  <si>
    <t>単位：人（各年2月1日現在）</t>
  </si>
  <si>
    <t>総　　　　　　数</t>
  </si>
  <si>
    <t>１４歳以下</t>
  </si>
  <si>
    <t>１５歳以上</t>
  </si>
  <si>
    <t>１  農  家
平均人口</t>
  </si>
  <si>
    <t>計</t>
  </si>
  <si>
    <t>男</t>
  </si>
  <si>
    <t>女</t>
  </si>
  <si>
    <t>資料：総務課（農林業センサス）
注1：21の注参照
注2：自給的農家(経営耕地面積３０アール未満かつ農産物販売金額が５０万円未満の農家）人口を含まない。</t>
    <rPh sb="35" eb="37">
      <t>ケイエイ</t>
    </rPh>
    <rPh sb="37" eb="39">
      <t>コウチ</t>
    </rPh>
    <rPh sb="39" eb="41">
      <t>メンセキ</t>
    </rPh>
    <rPh sb="46" eb="48">
      <t>ミマン</t>
    </rPh>
    <rPh sb="50" eb="53">
      <t>ノウサンブツ</t>
    </rPh>
    <rPh sb="53" eb="55">
      <t>ハンバイ</t>
    </rPh>
    <rPh sb="55" eb="57">
      <t>キンガク</t>
    </rPh>
    <rPh sb="60" eb="61">
      <t>マン</t>
    </rPh>
    <rPh sb="61" eb="62">
      <t>エン</t>
    </rPh>
    <rPh sb="62" eb="64">
      <t>ミマン</t>
    </rPh>
    <rPh sb="65" eb="67">
      <t>ノウカ</t>
    </rPh>
    <phoneticPr fontId="2"/>
  </si>
  <si>
    <t>２３　経営耕地面積規模別農家数</t>
  </si>
  <si>
    <t>単位：戸（各年2月1日現在）</t>
  </si>
  <si>
    <t>総農家数</t>
  </si>
  <si>
    <t>１０ａ</t>
  </si>
  <si>
    <t>３０ａ</t>
  </si>
  <si>
    <t>５０ａ</t>
  </si>
  <si>
    <t>１００ａ</t>
  </si>
  <si>
    <t>１５０ａ</t>
  </si>
  <si>
    <t>２００ａ</t>
  </si>
  <si>
    <t>３００ａ</t>
  </si>
  <si>
    <t>例　外
規　定</t>
  </si>
  <si>
    <t>～</t>
  </si>
  <si>
    <t>２９ａ</t>
  </si>
  <si>
    <t>４９ａ</t>
  </si>
  <si>
    <t>９９ａ</t>
  </si>
  <si>
    <t>１４９ａ</t>
  </si>
  <si>
    <t>１９９ａ</t>
  </si>
  <si>
    <t>２９９ａ</t>
  </si>
  <si>
    <t>以　上</t>
  </si>
  <si>
    <t>平成12年</t>
  </si>
  <si>
    <t>-</t>
  </si>
  <si>
    <t>２４　農業従事者数</t>
  </si>
  <si>
    <t>総　　数</t>
  </si>
  <si>
    <t>自家農業だけに従事した人</t>
  </si>
  <si>
    <t>農業と他の仕事に従事した人</t>
  </si>
  <si>
    <t>１農家平均農業
従事者数</t>
  </si>
  <si>
    <t>資料：総務課（農林業センサス）
注：21の注参照</t>
  </si>
  <si>
    <t>２５　経営耕地種類別面積</t>
  </si>
  <si>
    <t>単位：ａ（各年2月1日現在）</t>
  </si>
  <si>
    <t>総　面　積</t>
  </si>
  <si>
    <t>田</t>
  </si>
  <si>
    <t>畑</t>
  </si>
  <si>
    <t>樹　園　地</t>
  </si>
  <si>
    <t>２６　施設園芸の栽培農家数及び栽培面積</t>
  </si>
  <si>
    <t>（各年2月1日現在）</t>
  </si>
  <si>
    <t>総　　　数</t>
  </si>
  <si>
    <t>ビニールハウス</t>
  </si>
  <si>
    <t>ガラス室</t>
  </si>
  <si>
    <t>実農家数（戸）</t>
  </si>
  <si>
    <t>面積（ａ）</t>
  </si>
  <si>
    <t>－</t>
  </si>
  <si>
    <t>２７　果樹の栽培農家数及び栽培面積</t>
  </si>
  <si>
    <t>合　　計</t>
  </si>
  <si>
    <t>梨</t>
  </si>
  <si>
    <t>そ　　の　　他</t>
  </si>
  <si>
    <t>栽培農家数（戸）</t>
  </si>
  <si>
    <t>栽培面積（ａ）</t>
  </si>
  <si>
    <t>２８　農産物販売金額別農家数</t>
  </si>
  <si>
    <t>総　農
家　数
（戸）</t>
  </si>
  <si>
    <t>販　売
しない
農家数
（戸）</t>
  </si>
  <si>
    <t>販　売　金　額　別　農　家　数</t>
  </si>
  <si>
    <t>総　数　　　（戸）</t>
  </si>
  <si>
    <t>1万円</t>
  </si>
  <si>
    <t>100万円</t>
  </si>
  <si>
    <t>300万円</t>
  </si>
  <si>
    <t>500万円
以上</t>
    <phoneticPr fontId="2"/>
  </si>
  <si>
    <t>300万円</t>
    <phoneticPr fontId="2"/>
  </si>
  <si>
    <t>500万円</t>
    <phoneticPr fontId="2"/>
  </si>
  <si>
    <t>未　満</t>
  </si>
  <si>
    <t>２９　家畜飼養農家数及び頭羽数</t>
  </si>
  <si>
    <t>乳　　用　　牛</t>
  </si>
  <si>
    <t>乳用牛以外の牛</t>
  </si>
  <si>
    <t>豚</t>
  </si>
  <si>
    <t>に　わ　と　り</t>
  </si>
  <si>
    <t>農家数（戸）</t>
  </si>
  <si>
    <t>頭数（頭）</t>
  </si>
  <si>
    <t>羽数（羽）</t>
  </si>
  <si>
    <t>×</t>
  </si>
  <si>
    <t>30　主要農作物栽培農家数及び収穫面積　</t>
    <phoneticPr fontId="2"/>
  </si>
  <si>
    <t>収穫面積　（a）</t>
  </si>
  <si>
    <t>水稲</t>
  </si>
  <si>
    <t>陸稲</t>
  </si>
  <si>
    <t>だいず</t>
  </si>
  <si>
    <t>（食用）かんしょ</t>
  </si>
  <si>
    <t>ばれいしょ</t>
  </si>
  <si>
    <t>なす</t>
  </si>
  <si>
    <t>とまと</t>
  </si>
  <si>
    <t>きゅうり</t>
  </si>
  <si>
    <t>ねぎ</t>
  </si>
  <si>
    <t>きゃべつ</t>
  </si>
  <si>
    <t>ほうれんそう</t>
  </si>
  <si>
    <t>たまねぎ</t>
  </si>
  <si>
    <t>だいこん</t>
  </si>
  <si>
    <t>はくさい</t>
  </si>
  <si>
    <t>にんじん</t>
  </si>
  <si>
    <t>さといも</t>
  </si>
  <si>
    <t>ごぼう</t>
  </si>
  <si>
    <t>・・・</t>
  </si>
  <si>
    <t>らっかせい</t>
  </si>
  <si>
    <t>レタス</t>
  </si>
  <si>
    <t>ピーマン</t>
  </si>
  <si>
    <t>すいか</t>
  </si>
  <si>
    <t>その他の野菜</t>
  </si>
  <si>
    <t>資料：総務課（農林業センサス）
注1：21の注参照
注2：平成22年は、調査項目を変更したため、表記方法が異なっている。</t>
  </si>
  <si>
    <t>件数（件）</t>
  </si>
  <si>
    <t>面積（㎡）</t>
  </si>
  <si>
    <t>（各年度末現在）</t>
  </si>
  <si>
    <t>令和元年</t>
    <phoneticPr fontId="2"/>
  </si>
  <si>
    <t>住宅・店舗用地</t>
  </si>
  <si>
    <t>工場用地</t>
  </si>
  <si>
    <t>-</t>
    <phoneticPr fontId="2"/>
  </si>
  <si>
    <t>幼稚園用地</t>
  </si>
  <si>
    <t>公園・運動
場等用地</t>
  </si>
  <si>
    <t>鉄道・道路
水路用地</t>
  </si>
  <si>
    <t>資材置場・
駐車場用地</t>
  </si>
  <si>
    <t>その他</t>
  </si>
  <si>
    <t>資料：農業委員会事務局</t>
  </si>
  <si>
    <t>３１　農地の転用状況</t>
    <phoneticPr fontId="2"/>
  </si>
  <si>
    <t>(各年度末）</t>
  </si>
  <si>
    <t>令和元年</t>
  </si>
  <si>
    <t>総数</t>
  </si>
  <si>
    <t>農地法
第４条</t>
  </si>
  <si>
    <t>農地法
第５条</t>
  </si>
  <si>
    <t>３２　用途別農地の転用状況</t>
    <phoneticPr fontId="2"/>
  </si>
  <si>
    <t>平成12年</t>
    <rPh sb="0" eb="2">
      <t>ヘイセイ</t>
    </rPh>
    <rPh sb="4" eb="5">
      <t>ネン</t>
    </rPh>
    <phoneticPr fontId="2"/>
  </si>
  <si>
    <t>資料：総務課（農林業センサス）
注1：21の注参照
注2：平成17年以降は、ビニールハウス及びガラス室の区分を調査していないため、総数のみを記載。</t>
    <rPh sb="33" eb="34">
      <t>ネン</t>
    </rPh>
    <rPh sb="34" eb="36">
      <t>イコウ</t>
    </rPh>
    <phoneticPr fontId="2"/>
  </si>
  <si>
    <t>資料：総務課（農林業センサス）
注1：21の注参照　　　　　　　　　　　　　　　　　　　　　　　　　　　　　　　　　　　　　　　　　　　　　　　　　　　　　　　　　　　　　　　　　　　　　　　　　　　　　　　　　注2：平成22年は、梨及びその他の区分を調査していないため、総数のみを記載。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</si>
  <si>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資料：総務課（農林業センサス）
注1：農家とは経営耕地面積が10アール以上又は農産物販売金額が15万円以上の世帯をいう。ただし、平成12年以降は、販売農家のみを調査対象とし、その定義は経営耕地面積が30アール以上又は販売額50万円以上の世帯をいう。
注2：２０２０年農林業センサス調査より、専兼業別統計の公表が廃止。主福業別統計における各農家の定義は以下のとおり。
①主業農家・・・農業所得が主（農家所得の５０％以上が農業所得）で、６５歳未満の農業従事６０日以上の者がいる農家。
②準主業農家・・・農外所得が主で、６５歳未満の農業従事６０日以上の者がいる農家。
③副業的農家・・・６５歳未満の農業従事６０日以上の者がいない農家。</t>
    <rPh sb="209" eb="210">
      <t>チュウ</t>
    </rPh>
    <rPh sb="216" eb="217">
      <t>ネン</t>
    </rPh>
    <rPh sb="217" eb="220">
      <t>ノウリンギョウ</t>
    </rPh>
    <rPh sb="224" eb="226">
      <t>チョウサ</t>
    </rPh>
    <rPh sb="229" eb="232">
      <t>センケンギョウ</t>
    </rPh>
    <rPh sb="232" eb="233">
      <t>ベツ</t>
    </rPh>
    <rPh sb="233" eb="235">
      <t>トウケイ</t>
    </rPh>
    <rPh sb="236" eb="238">
      <t>コウヒョウ</t>
    </rPh>
    <rPh sb="239" eb="241">
      <t>ハイシ</t>
    </rPh>
    <rPh sb="242" eb="244">
      <t>シュフク</t>
    </rPh>
    <rPh sb="244" eb="246">
      <t>ギョウベツ</t>
    </rPh>
    <rPh sb="246" eb="248">
      <t>トウケイ</t>
    </rPh>
    <rPh sb="252" eb="253">
      <t>カク</t>
    </rPh>
    <rPh sb="253" eb="255">
      <t>ノウカ</t>
    </rPh>
    <rPh sb="256" eb="258">
      <t>テイギ</t>
    </rPh>
    <rPh sb="259" eb="261">
      <t>イカ</t>
    </rPh>
    <rPh sb="268" eb="270">
      <t>シュギョウ</t>
    </rPh>
    <rPh sb="270" eb="272">
      <t>ノウカ</t>
    </rPh>
    <rPh sb="275" eb="279">
      <t>ノウギョウショトク</t>
    </rPh>
    <rPh sb="280" eb="281">
      <t>シュ</t>
    </rPh>
    <rPh sb="282" eb="284">
      <t>ノウカ</t>
    </rPh>
    <rPh sb="284" eb="286">
      <t>ショトク</t>
    </rPh>
    <rPh sb="290" eb="292">
      <t>イジョウ</t>
    </rPh>
    <rPh sb="293" eb="295">
      <t>ノウギョウ</t>
    </rPh>
    <rPh sb="295" eb="297">
      <t>ショトク</t>
    </rPh>
    <rPh sb="302" eb="303">
      <t>サイ</t>
    </rPh>
    <rPh sb="303" eb="305">
      <t>ミマン</t>
    </rPh>
    <rPh sb="306" eb="308">
      <t>ノウギョウ</t>
    </rPh>
    <rPh sb="325" eb="328">
      <t>ジュンシュギョウ</t>
    </rPh>
    <rPh sb="328" eb="330">
      <t>ノウカ</t>
    </rPh>
    <rPh sb="333" eb="335">
      <t>ノウガイ</t>
    </rPh>
    <rPh sb="335" eb="337">
      <t>ショトク</t>
    </rPh>
    <rPh sb="338" eb="339">
      <t>シュ</t>
    </rPh>
    <rPh sb="343" eb="344">
      <t>サイ</t>
    </rPh>
    <rPh sb="344" eb="346">
      <t>ミマン</t>
    </rPh>
    <rPh sb="347" eb="349">
      <t>ノウギョウ</t>
    </rPh>
    <phoneticPr fontId="2"/>
  </si>
  <si>
    <t>資料：総務課（農林業センサス）
注1：21の注参照
注2：例外規定とは、経営耕地面積が10アール未満であり、かつ、総販売額が15万円以上である農家のこと。</t>
    <phoneticPr fontId="2"/>
  </si>
  <si>
    <t>平成30年</t>
    <rPh sb="0" eb="2">
      <t>ヘイセイ</t>
    </rPh>
    <rPh sb="4" eb="5">
      <t>ネン</t>
    </rPh>
    <phoneticPr fontId="9"/>
  </si>
  <si>
    <t xml:space="preserve">         -</t>
    <phoneticPr fontId="2"/>
  </si>
  <si>
    <t xml:space="preserve">              －</t>
    <phoneticPr fontId="2"/>
  </si>
  <si>
    <t xml:space="preserve">        －</t>
    <phoneticPr fontId="2"/>
  </si>
  <si>
    <t xml:space="preserve">        ×</t>
    <phoneticPr fontId="2"/>
  </si>
  <si>
    <t xml:space="preserve">       ×</t>
    <phoneticPr fontId="2"/>
  </si>
  <si>
    <t>資料：農業委員会事務局
注：農地法第4条とは自己所有の農地の転用であり、同法第5条とは所有権移転等の権利の設定を伴う農地の転用である。</t>
    <phoneticPr fontId="2"/>
  </si>
  <si>
    <t>令和3年度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</si>
</sst>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_ "/>
    <numFmt numFmtId="178" formatCode="###\ ##0"/>
    <numFmt numFmtId="179" formatCode="0_);[Red]\(0\)"/>
    <numFmt numFmtId="180" formatCode="#,##0_);\(#,##0\)"/>
  </numFmts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32">
    <xf numFmtId="0" fontId="0" fillId="0" borderId="0" xfId="0"/>
    <xf numFmtId="0" fontId="1" fillId="0" borderId="11" xfId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top" wrapText="1"/>
    </xf>
    <xf numFmtId="0" fontId="1" fillId="0" borderId="0" xfId="1" applyFont="1" applyFill="1" applyAlignment="1">
      <alignment vertical="center"/>
    </xf>
    <xf numFmtId="176" fontId="7" fillId="0" borderId="24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25" xfId="1" applyNumberFormat="1" applyFont="1" applyFill="1" applyBorder="1" applyAlignment="1">
      <alignment vertical="center"/>
    </xf>
    <xf numFmtId="177" fontId="7" fillId="0" borderId="26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  <xf numFmtId="0" fontId="1" fillId="0" borderId="29" xfId="1" applyFill="1" applyBorder="1" applyAlignment="1">
      <alignment horizontal="center" vertical="center" wrapText="1"/>
    </xf>
    <xf numFmtId="0" fontId="1" fillId="0" borderId="25" xfId="1" applyFill="1" applyBorder="1" applyAlignment="1">
      <alignment horizontal="center" vertical="center" textRotation="255"/>
    </xf>
    <xf numFmtId="0" fontId="1" fillId="0" borderId="24" xfId="1" applyFill="1" applyBorder="1" applyAlignment="1">
      <alignment horizontal="center" vertical="center" textRotation="255"/>
    </xf>
    <xf numFmtId="0" fontId="1" fillId="0" borderId="30" xfId="1" applyFill="1" applyBorder="1" applyAlignment="1">
      <alignment horizontal="center" vertical="center"/>
    </xf>
    <xf numFmtId="0" fontId="7" fillId="0" borderId="24" xfId="1" applyFont="1" applyFill="1" applyBorder="1" applyAlignment="1">
      <alignment vertical="center"/>
    </xf>
    <xf numFmtId="0" fontId="7" fillId="0" borderId="26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176" fontId="7" fillId="0" borderId="24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8" fontId="7" fillId="0" borderId="24" xfId="1" applyNumberFormat="1" applyFont="1" applyFill="1" applyBorder="1" applyAlignment="1">
      <alignment horizontal="right" vertical="center"/>
    </xf>
    <xf numFmtId="176" fontId="3" fillId="0" borderId="15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178" fontId="3" fillId="0" borderId="15" xfId="1" applyNumberFormat="1" applyFont="1" applyFill="1" applyBorder="1" applyAlignment="1">
      <alignment horizontal="right" vertical="center"/>
    </xf>
    <xf numFmtId="0" fontId="1" fillId="0" borderId="0" xfId="1" applyFill="1" applyAlignment="1">
      <alignment vertical="top"/>
    </xf>
    <xf numFmtId="0" fontId="1" fillId="0" borderId="31" xfId="1" applyFill="1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176" fontId="7" fillId="0" borderId="26" xfId="1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right" vertical="center"/>
    </xf>
    <xf numFmtId="0" fontId="1" fillId="0" borderId="26" xfId="1" applyFont="1" applyFill="1" applyBorder="1" applyAlignment="1">
      <alignment horizontal="right" vertical="center"/>
    </xf>
    <xf numFmtId="0" fontId="4" fillId="0" borderId="15" xfId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right" vertical="center"/>
    </xf>
    <xf numFmtId="0" fontId="1" fillId="0" borderId="9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vertical="center" shrinkToFit="1"/>
    </xf>
    <xf numFmtId="0" fontId="1" fillId="0" borderId="12" xfId="1" applyFill="1" applyBorder="1" applyAlignment="1">
      <alignment horizontal="center" vertical="center" shrinkToFit="1"/>
    </xf>
    <xf numFmtId="178" fontId="7" fillId="0" borderId="25" xfId="1" applyNumberFormat="1" applyFont="1" applyFill="1" applyBorder="1" applyAlignment="1">
      <alignment horizontal="right" vertical="center"/>
    </xf>
    <xf numFmtId="176" fontId="7" fillId="0" borderId="25" xfId="1" applyNumberFormat="1" applyFont="1" applyFill="1" applyBorder="1" applyAlignment="1">
      <alignment horizontal="right" vertical="center"/>
    </xf>
    <xf numFmtId="178" fontId="7" fillId="0" borderId="24" xfId="1" applyNumberFormat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6" fontId="7" fillId="0" borderId="32" xfId="1" applyNumberFormat="1" applyFont="1" applyFill="1" applyBorder="1" applyAlignment="1">
      <alignment vertical="center"/>
    </xf>
    <xf numFmtId="0" fontId="7" fillId="0" borderId="25" xfId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178" fontId="3" fillId="0" borderId="14" xfId="1" applyNumberFormat="1" applyFont="1" applyFill="1" applyBorder="1" applyAlignment="1">
      <alignment vertical="center"/>
    </xf>
    <xf numFmtId="176" fontId="3" fillId="0" borderId="33" xfId="1" applyNumberFormat="1" applyFont="1" applyFill="1" applyBorder="1" applyAlignment="1">
      <alignment horizontal="right" vertical="center"/>
    </xf>
    <xf numFmtId="0" fontId="1" fillId="0" borderId="34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3" fillId="0" borderId="14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1" fillId="0" borderId="0" xfId="1" applyAlignment="1">
      <alignment vertical="center"/>
    </xf>
    <xf numFmtId="179" fontId="7" fillId="0" borderId="24" xfId="1" applyNumberFormat="1" applyFont="1" applyFill="1" applyBorder="1" applyAlignment="1">
      <alignment vertical="center"/>
    </xf>
    <xf numFmtId="179" fontId="7" fillId="0" borderId="25" xfId="1" applyNumberFormat="1" applyFont="1" applyFill="1" applyBorder="1" applyAlignment="1">
      <alignment vertical="center"/>
    </xf>
    <xf numFmtId="179" fontId="7" fillId="0" borderId="24" xfId="1" applyNumberFormat="1" applyFont="1" applyFill="1" applyBorder="1" applyAlignment="1">
      <alignment horizontal="right" vertical="center"/>
    </xf>
    <xf numFmtId="179" fontId="7" fillId="0" borderId="25" xfId="1" applyNumberFormat="1" applyFont="1" applyFill="1" applyBorder="1" applyAlignment="1">
      <alignment horizontal="right" vertical="center"/>
    </xf>
    <xf numFmtId="179" fontId="3" fillId="0" borderId="15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1" fillId="0" borderId="0" xfId="1" applyAlignment="1">
      <alignment vertical="top"/>
    </xf>
    <xf numFmtId="0" fontId="5" fillId="0" borderId="0" xfId="1" applyFont="1" applyAlignment="1">
      <alignment vertical="center"/>
    </xf>
    <xf numFmtId="0" fontId="1" fillId="0" borderId="9" xfId="1" applyFill="1" applyBorder="1" applyAlignment="1">
      <alignment horizontal="center" vertical="center" wrapText="1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horizontal="center" vertical="center" wrapText="1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wrapText="1" shrinkToFit="1"/>
    </xf>
    <xf numFmtId="0" fontId="1" fillId="0" borderId="27" xfId="1" applyBorder="1" applyAlignment="1">
      <alignment vertical="center"/>
    </xf>
    <xf numFmtId="178" fontId="7" fillId="0" borderId="34" xfId="1" applyNumberFormat="1" applyFont="1" applyFill="1" applyBorder="1" applyAlignment="1">
      <alignment vertical="center"/>
    </xf>
    <xf numFmtId="178" fontId="7" fillId="0" borderId="23" xfId="1" applyNumberFormat="1" applyFont="1" applyFill="1" applyBorder="1" applyAlignment="1">
      <alignment vertical="center"/>
    </xf>
    <xf numFmtId="176" fontId="7" fillId="0" borderId="34" xfId="1" applyNumberFormat="1" applyFont="1" applyFill="1" applyBorder="1" applyAlignment="1">
      <alignment vertical="center"/>
    </xf>
    <xf numFmtId="178" fontId="3" fillId="0" borderId="34" xfId="1" applyNumberFormat="1" applyFont="1" applyFill="1" applyBorder="1" applyAlignment="1">
      <alignment vertical="center"/>
    </xf>
    <xf numFmtId="176" fontId="3" fillId="0" borderId="26" xfId="1" applyNumberFormat="1" applyFont="1" applyFill="1" applyBorder="1" applyAlignment="1">
      <alignment vertical="center"/>
    </xf>
    <xf numFmtId="178" fontId="3" fillId="0" borderId="24" xfId="1" applyNumberFormat="1" applyFont="1" applyFill="1" applyBorder="1" applyAlignment="1">
      <alignment horizontal="right" vertical="center"/>
    </xf>
    <xf numFmtId="176" fontId="3" fillId="0" borderId="26" xfId="1" applyNumberFormat="1" applyFont="1" applyFill="1" applyBorder="1" applyAlignment="1">
      <alignment horizontal="right" vertical="center"/>
    </xf>
    <xf numFmtId="178" fontId="7" fillId="0" borderId="25" xfId="1" applyNumberFormat="1" applyFont="1" applyFill="1" applyBorder="1" applyAlignment="1">
      <alignment vertical="center"/>
    </xf>
    <xf numFmtId="178" fontId="3" fillId="0" borderId="24" xfId="1" applyNumberFormat="1" applyFont="1" applyFill="1" applyBorder="1" applyAlignment="1">
      <alignment vertical="center"/>
    </xf>
    <xf numFmtId="178" fontId="7" fillId="0" borderId="15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176" fontId="3" fillId="0" borderId="39" xfId="1" applyNumberFormat="1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28" xfId="1" applyNumberFormat="1" applyFont="1" applyFill="1" applyBorder="1" applyAlignment="1">
      <alignment horizontal="right" vertical="center"/>
    </xf>
    <xf numFmtId="178" fontId="3" fillId="0" borderId="15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right"/>
    </xf>
    <xf numFmtId="0" fontId="1" fillId="0" borderId="5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top"/>
    </xf>
    <xf numFmtId="0" fontId="1" fillId="0" borderId="6" xfId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1" fillId="0" borderId="5" xfId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right" vertical="center"/>
    </xf>
    <xf numFmtId="0" fontId="5" fillId="0" borderId="14" xfId="1" applyFont="1" applyBorder="1" applyAlignment="1">
      <alignment horizontal="right"/>
    </xf>
    <xf numFmtId="0" fontId="5" fillId="0" borderId="17" xfId="1" applyFont="1" applyBorder="1" applyAlignment="1">
      <alignment horizontal="left" vertical="top"/>
    </xf>
    <xf numFmtId="0" fontId="1" fillId="2" borderId="0" xfId="1" applyFill="1" applyAlignment="1">
      <alignment vertical="center"/>
    </xf>
    <xf numFmtId="0" fontId="1" fillId="2" borderId="1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right" vertical="center"/>
    </xf>
    <xf numFmtId="0" fontId="3" fillId="2" borderId="14" xfId="1" applyFont="1" applyFill="1" applyBorder="1" applyAlignment="1">
      <alignment horizontal="right" vertical="center"/>
    </xf>
    <xf numFmtId="0" fontId="3" fillId="2" borderId="16" xfId="1" applyFont="1" applyFill="1" applyBorder="1" applyAlignment="1">
      <alignment horizontal="right" vertical="center"/>
    </xf>
    <xf numFmtId="0" fontId="1" fillId="2" borderId="10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7" fillId="2" borderId="25" xfId="1" applyNumberFormat="1" applyFont="1" applyFill="1" applyBorder="1" applyAlignment="1">
      <alignment vertical="center"/>
    </xf>
    <xf numFmtId="177" fontId="7" fillId="2" borderId="26" xfId="1" applyNumberFormat="1" applyFont="1" applyFill="1" applyBorder="1" applyAlignment="1">
      <alignment vertical="center"/>
    </xf>
    <xf numFmtId="176" fontId="3" fillId="2" borderId="15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vertical="center"/>
    </xf>
    <xf numFmtId="176" fontId="3" fillId="2" borderId="28" xfId="1" applyNumberFormat="1" applyFont="1" applyFill="1" applyBorder="1" applyAlignment="1">
      <alignment vertical="center"/>
    </xf>
    <xf numFmtId="177" fontId="3" fillId="2" borderId="16" xfId="1" applyNumberFormat="1" applyFont="1" applyFill="1" applyBorder="1" applyAlignment="1">
      <alignment vertical="center"/>
    </xf>
    <xf numFmtId="0" fontId="7" fillId="0" borderId="26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179" fontId="7" fillId="0" borderId="24" xfId="1" applyNumberFormat="1" applyFont="1" applyFill="1" applyBorder="1" applyAlignment="1">
      <alignment horizontal="center" vertical="center"/>
    </xf>
    <xf numFmtId="179" fontId="7" fillId="0" borderId="35" xfId="1" applyNumberFormat="1" applyFont="1" applyFill="1" applyBorder="1" applyAlignment="1">
      <alignment horizontal="center" vertical="center"/>
    </xf>
    <xf numFmtId="179" fontId="7" fillId="0" borderId="32" xfId="1" applyNumberFormat="1" applyFont="1" applyFill="1" applyBorder="1" applyAlignment="1">
      <alignment horizontal="right" vertical="center"/>
    </xf>
    <xf numFmtId="179" fontId="7" fillId="0" borderId="32" xfId="1" applyNumberFormat="1" applyFont="1" applyFill="1" applyBorder="1" applyAlignment="1">
      <alignment horizontal="center" vertical="center"/>
    </xf>
    <xf numFmtId="179" fontId="7" fillId="0" borderId="33" xfId="1" applyNumberFormat="1" applyFont="1" applyFill="1" applyBorder="1" applyAlignment="1">
      <alignment horizontal="center" vertical="center"/>
    </xf>
    <xf numFmtId="179" fontId="7" fillId="0" borderId="25" xfId="1" applyNumberFormat="1" applyFont="1" applyFill="1" applyBorder="1" applyAlignment="1">
      <alignment horizontal="center" vertical="center"/>
    </xf>
    <xf numFmtId="179" fontId="7" fillId="0" borderId="34" xfId="1" applyNumberFormat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179" fontId="3" fillId="0" borderId="15" xfId="1" applyNumberFormat="1" applyFont="1" applyFill="1" applyBorder="1" applyAlignment="1">
      <alignment horizontal="center" vertical="center"/>
    </xf>
    <xf numFmtId="179" fontId="7" fillId="0" borderId="15" xfId="1" applyNumberFormat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" fillId="0" borderId="10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0" borderId="34" xfId="1" applyBorder="1" applyAlignment="1">
      <alignment horizontal="center" vertical="center"/>
    </xf>
    <xf numFmtId="176" fontId="1" fillId="0" borderId="23" xfId="1" applyNumberFormat="1" applyBorder="1">
      <alignment vertical="center"/>
    </xf>
    <xf numFmtId="176" fontId="1" fillId="0" borderId="25" xfId="1" applyNumberFormat="1" applyBorder="1">
      <alignment vertical="center"/>
    </xf>
    <xf numFmtId="176" fontId="1" fillId="0" borderId="34" xfId="1" applyNumberFormat="1" applyBorder="1">
      <alignment vertical="center"/>
    </xf>
    <xf numFmtId="176" fontId="4" fillId="2" borderId="23" xfId="1" applyNumberFormat="1" applyFont="1" applyFill="1" applyBorder="1">
      <alignment vertical="center"/>
    </xf>
    <xf numFmtId="176" fontId="4" fillId="2" borderId="26" xfId="1" applyNumberFormat="1" applyFont="1" applyFill="1" applyBorder="1">
      <alignment vertical="center"/>
    </xf>
    <xf numFmtId="0" fontId="1" fillId="0" borderId="24" xfId="1" applyBorder="1" applyAlignment="1">
      <alignment vertical="center" textRotation="255"/>
    </xf>
    <xf numFmtId="176" fontId="1" fillId="0" borderId="24" xfId="1" applyNumberFormat="1" applyBorder="1">
      <alignment vertical="center"/>
    </xf>
    <xf numFmtId="176" fontId="4" fillId="2" borderId="25" xfId="1" applyNumberFormat="1" applyFont="1" applyFill="1" applyBorder="1">
      <alignment vertical="center"/>
    </xf>
    <xf numFmtId="0" fontId="1" fillId="0" borderId="11" xfId="1" applyBorder="1" applyAlignment="1">
      <alignment vertical="center" textRotation="255"/>
    </xf>
    <xf numFmtId="176" fontId="1" fillId="0" borderId="30" xfId="1" applyNumberFormat="1" applyBorder="1">
      <alignment vertical="center"/>
    </xf>
    <xf numFmtId="176" fontId="1" fillId="0" borderId="11" xfId="1" applyNumberFormat="1" applyBorder="1">
      <alignment vertical="center"/>
    </xf>
    <xf numFmtId="176" fontId="4" fillId="2" borderId="30" xfId="1" applyNumberFormat="1" applyFont="1" applyFill="1" applyBorder="1">
      <alignment vertical="center"/>
    </xf>
    <xf numFmtId="176" fontId="4" fillId="2" borderId="46" xfId="1" applyNumberFormat="1" applyFont="1" applyFill="1" applyBorder="1">
      <alignment vertical="center"/>
    </xf>
    <xf numFmtId="176" fontId="1" fillId="0" borderId="28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4" fillId="2" borderId="28" xfId="1" applyNumberFormat="1" applyFont="1" applyFill="1" applyBorder="1">
      <alignment vertical="center"/>
    </xf>
    <xf numFmtId="176" fontId="4" fillId="2" borderId="16" xfId="1" applyNumberFormat="1" applyFont="1" applyFill="1" applyBorder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1" fillId="0" borderId="12" xfId="1" applyBorder="1" applyAlignment="1">
      <alignment horizontal="center" vertical="center" shrinkToFit="1"/>
    </xf>
    <xf numFmtId="0" fontId="4" fillId="0" borderId="0" xfId="1" applyFont="1">
      <alignment vertical="center"/>
    </xf>
    <xf numFmtId="0" fontId="1" fillId="0" borderId="22" xfId="1" applyBorder="1" applyAlignment="1">
      <alignment horizontal="center" vertical="center"/>
    </xf>
    <xf numFmtId="180" fontId="1" fillId="0" borderId="42" xfId="1" applyNumberFormat="1" applyBorder="1" applyAlignment="1">
      <alignment horizontal="right" vertical="center"/>
    </xf>
    <xf numFmtId="180" fontId="1" fillId="0" borderId="34" xfId="1" applyNumberFormat="1" applyBorder="1" applyAlignment="1">
      <alignment horizontal="right" vertical="center"/>
    </xf>
    <xf numFmtId="180" fontId="4" fillId="0" borderId="43" xfId="1" applyNumberFormat="1" applyFont="1" applyBorder="1" applyAlignment="1">
      <alignment horizontal="right" vertical="center"/>
    </xf>
    <xf numFmtId="180" fontId="4" fillId="0" borderId="35" xfId="1" applyNumberFormat="1" applyFont="1" applyBorder="1" applyAlignment="1">
      <alignment horizontal="right" vertical="center"/>
    </xf>
    <xf numFmtId="0" fontId="1" fillId="0" borderId="27" xfId="1" applyBorder="1" applyAlignment="1">
      <alignment horizontal="center" vertical="center"/>
    </xf>
    <xf numFmtId="180" fontId="1" fillId="0" borderId="44" xfId="1" applyNumberFormat="1" applyBorder="1" applyAlignment="1">
      <alignment horizontal="right" vertical="center"/>
    </xf>
    <xf numFmtId="180" fontId="1" fillId="0" borderId="24" xfId="1" applyNumberFormat="1" applyBorder="1" applyAlignment="1">
      <alignment horizontal="right" vertical="center"/>
    </xf>
    <xf numFmtId="180" fontId="4" fillId="0" borderId="0" xfId="1" applyNumberFormat="1" applyFont="1" applyAlignment="1">
      <alignment horizontal="right" vertical="center"/>
    </xf>
    <xf numFmtId="180" fontId="4" fillId="0" borderId="32" xfId="1" applyNumberFormat="1" applyFont="1" applyBorder="1" applyAlignment="1">
      <alignment horizontal="right" vertical="center"/>
    </xf>
    <xf numFmtId="0" fontId="1" fillId="0" borderId="27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180" fontId="1" fillId="0" borderId="39" xfId="1" applyNumberFormat="1" applyBorder="1" applyAlignment="1">
      <alignment horizontal="right" vertical="center"/>
    </xf>
    <xf numFmtId="180" fontId="1" fillId="0" borderId="15" xfId="1" applyNumberFormat="1" applyBorder="1" applyAlignment="1">
      <alignment horizontal="right" vertical="center"/>
    </xf>
    <xf numFmtId="180" fontId="4" fillId="0" borderId="14" xfId="1" applyNumberFormat="1" applyFont="1" applyBorder="1" applyAlignment="1">
      <alignment horizontal="right" vertical="center"/>
    </xf>
    <xf numFmtId="180" fontId="4" fillId="0" borderId="33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" fillId="2" borderId="9" xfId="1" applyFont="1" applyFill="1" applyBorder="1" applyAlignment="1">
      <alignment horizontal="center" vertical="center" shrinkToFit="1"/>
    </xf>
    <xf numFmtId="0" fontId="1" fillId="2" borderId="10" xfId="1" applyFont="1" applyFill="1" applyBorder="1" applyAlignment="1">
      <alignment horizontal="center" vertical="center" shrinkToFit="1"/>
    </xf>
    <xf numFmtId="0" fontId="1" fillId="2" borderId="12" xfId="1" applyFont="1" applyFill="1" applyBorder="1" applyAlignment="1">
      <alignment horizontal="center" vertical="center" shrinkToFit="1"/>
    </xf>
    <xf numFmtId="176" fontId="1" fillId="2" borderId="34" xfId="1" applyNumberFormat="1" applyFont="1" applyFill="1" applyBorder="1">
      <alignment vertical="center"/>
    </xf>
    <xf numFmtId="176" fontId="1" fillId="2" borderId="25" xfId="1" applyNumberFormat="1" applyFont="1" applyFill="1" applyBorder="1">
      <alignment vertical="center"/>
    </xf>
    <xf numFmtId="176" fontId="1" fillId="2" borderId="23" xfId="1" applyNumberFormat="1" applyFont="1" applyFill="1" applyBorder="1">
      <alignment vertical="center"/>
    </xf>
    <xf numFmtId="176" fontId="1" fillId="2" borderId="26" xfId="1" applyNumberFormat="1" applyFont="1" applyFill="1" applyBorder="1">
      <alignment vertical="center"/>
    </xf>
    <xf numFmtId="176" fontId="1" fillId="2" borderId="24" xfId="1" applyNumberFormat="1" applyFont="1" applyFill="1" applyBorder="1">
      <alignment vertical="center"/>
    </xf>
    <xf numFmtId="176" fontId="1" fillId="2" borderId="11" xfId="1" applyNumberFormat="1" applyFont="1" applyFill="1" applyBorder="1">
      <alignment vertical="center"/>
    </xf>
    <xf numFmtId="176" fontId="1" fillId="2" borderId="30" xfId="1" applyNumberFormat="1" applyFont="1" applyFill="1" applyBorder="1">
      <alignment vertical="center"/>
    </xf>
    <xf numFmtId="176" fontId="1" fillId="2" borderId="46" xfId="1" applyNumberFormat="1" applyFont="1" applyFill="1" applyBorder="1">
      <alignment vertical="center"/>
    </xf>
    <xf numFmtId="176" fontId="1" fillId="2" borderId="15" xfId="1" applyNumberFormat="1" applyFont="1" applyFill="1" applyBorder="1">
      <alignment vertical="center"/>
    </xf>
    <xf numFmtId="176" fontId="1" fillId="2" borderId="28" xfId="1" applyNumberFormat="1" applyFont="1" applyFill="1" applyBorder="1">
      <alignment vertical="center"/>
    </xf>
    <xf numFmtId="176" fontId="1" fillId="2" borderId="16" xfId="1" applyNumberFormat="1" applyFont="1" applyFill="1" applyBorder="1">
      <alignment vertical="center"/>
    </xf>
    <xf numFmtId="0" fontId="1" fillId="0" borderId="10" xfId="1" applyFont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180" fontId="1" fillId="0" borderId="43" xfId="1" applyNumberFormat="1" applyFont="1" applyBorder="1" applyAlignment="1">
      <alignment horizontal="right" vertical="center"/>
    </xf>
    <xf numFmtId="180" fontId="1" fillId="0" borderId="35" xfId="1" applyNumberFormat="1" applyFont="1" applyBorder="1" applyAlignment="1">
      <alignment horizontal="right" vertical="center"/>
    </xf>
    <xf numFmtId="180" fontId="1" fillId="0" borderId="0" xfId="1" applyNumberFormat="1" applyFont="1" applyAlignment="1">
      <alignment horizontal="right" vertical="center"/>
    </xf>
    <xf numFmtId="180" fontId="1" fillId="0" borderId="32" xfId="1" applyNumberFormat="1" applyFont="1" applyBorder="1" applyAlignment="1">
      <alignment horizontal="right" vertical="center"/>
    </xf>
    <xf numFmtId="180" fontId="1" fillId="0" borderId="14" xfId="1" applyNumberFormat="1" applyFont="1" applyBorder="1" applyAlignment="1">
      <alignment horizontal="right" vertical="center"/>
    </xf>
    <xf numFmtId="180" fontId="1" fillId="0" borderId="33" xfId="1" applyNumberFormat="1" applyFont="1" applyBorder="1" applyAlignment="1">
      <alignment horizontal="right" vertical="center"/>
    </xf>
    <xf numFmtId="0" fontId="1" fillId="0" borderId="9" xfId="1" applyFont="1" applyBorder="1" applyAlignment="1">
      <alignment horizontal="center" vertical="center" shrinkToFit="1"/>
    </xf>
    <xf numFmtId="180" fontId="1" fillId="0" borderId="42" xfId="1" applyNumberFormat="1" applyFont="1" applyBorder="1" applyAlignment="1">
      <alignment horizontal="right" vertical="center"/>
    </xf>
    <xf numFmtId="180" fontId="1" fillId="0" borderId="34" xfId="1" applyNumberFormat="1" applyFont="1" applyBorder="1" applyAlignment="1">
      <alignment horizontal="right" vertical="center"/>
    </xf>
    <xf numFmtId="180" fontId="1" fillId="0" borderId="44" xfId="1" applyNumberFormat="1" applyFont="1" applyBorder="1" applyAlignment="1">
      <alignment horizontal="right" vertical="center"/>
    </xf>
    <xf numFmtId="180" fontId="1" fillId="0" borderId="24" xfId="1" applyNumberFormat="1" applyFont="1" applyBorder="1" applyAlignment="1">
      <alignment horizontal="right" vertical="center"/>
    </xf>
    <xf numFmtId="180" fontId="1" fillId="0" borderId="39" xfId="1" applyNumberFormat="1" applyFont="1" applyBorder="1" applyAlignment="1">
      <alignment horizontal="right" vertical="center"/>
    </xf>
    <xf numFmtId="180" fontId="1" fillId="0" borderId="15" xfId="1" applyNumberFormat="1" applyFont="1" applyBorder="1" applyAlignment="1">
      <alignment horizontal="right" vertical="center"/>
    </xf>
    <xf numFmtId="180" fontId="1" fillId="0" borderId="0" xfId="1" applyNumberFormat="1" applyAlignment="1">
      <alignment horizontal="right" vertical="center"/>
    </xf>
    <xf numFmtId="180" fontId="1" fillId="0" borderId="32" xfId="1" applyNumberFormat="1" applyBorder="1" applyAlignment="1">
      <alignment horizontal="right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right"/>
    </xf>
    <xf numFmtId="0" fontId="5" fillId="2" borderId="0" xfId="1" applyFont="1" applyFill="1" applyAlignment="1"/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3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left" vertical="top"/>
    </xf>
    <xf numFmtId="0" fontId="1" fillId="2" borderId="0" xfId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1" fillId="2" borderId="25" xfId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top"/>
    </xf>
    <xf numFmtId="0" fontId="3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5" fillId="0" borderId="14" xfId="1" applyFont="1" applyFill="1" applyBorder="1" applyAlignment="1">
      <alignment horizontal="right"/>
    </xf>
    <xf numFmtId="0" fontId="5" fillId="0" borderId="14" xfId="1" applyFont="1" applyFill="1" applyBorder="1" applyAlignment="1"/>
    <xf numFmtId="0" fontId="1" fillId="0" borderId="1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 wrapText="1"/>
    </xf>
    <xf numFmtId="0" fontId="1" fillId="0" borderId="9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/>
    </xf>
    <xf numFmtId="0" fontId="1" fillId="0" borderId="27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7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right"/>
    </xf>
    <xf numFmtId="0" fontId="5" fillId="0" borderId="0" xfId="1" applyFont="1" applyFill="1" applyAlignment="1"/>
    <xf numFmtId="0" fontId="4" fillId="0" borderId="0" xfId="1" applyFont="1" applyFill="1" applyAlignment="1">
      <alignment vertical="center"/>
    </xf>
    <xf numFmtId="0" fontId="1" fillId="0" borderId="18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0" xfId="1" applyFont="1" applyFill="1" applyAlignment="1">
      <alignment vertical="center" wrapText="1"/>
    </xf>
    <xf numFmtId="0" fontId="1" fillId="0" borderId="0" xfId="1" applyFill="1" applyAlignment="1">
      <alignment vertical="center" wrapText="1"/>
    </xf>
    <xf numFmtId="0" fontId="6" fillId="0" borderId="17" xfId="1" applyFont="1" applyFill="1" applyBorder="1" applyAlignment="1">
      <alignment horizontal="left" vertical="top" wrapText="1"/>
    </xf>
    <xf numFmtId="0" fontId="1" fillId="0" borderId="25" xfId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1" fillId="0" borderId="37" xfId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0" fontId="1" fillId="0" borderId="38" xfId="1" applyFill="1" applyBorder="1" applyAlignment="1">
      <alignment vertical="center"/>
    </xf>
    <xf numFmtId="0" fontId="1" fillId="0" borderId="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 wrapText="1"/>
    </xf>
    <xf numFmtId="0" fontId="1" fillId="0" borderId="6" xfId="1" applyFill="1" applyBorder="1" applyAlignment="1">
      <alignment vertical="center"/>
    </xf>
    <xf numFmtId="0" fontId="1" fillId="0" borderId="34" xfId="1" applyFill="1" applyBorder="1" applyAlignment="1">
      <alignment horizontal="center" vertical="center" wrapText="1"/>
    </xf>
    <xf numFmtId="0" fontId="1" fillId="0" borderId="35" xfId="1" applyFill="1" applyBorder="1" applyAlignment="1">
      <alignment horizontal="center" vertical="center" wrapText="1"/>
    </xf>
    <xf numFmtId="0" fontId="1" fillId="0" borderId="32" xfId="1" applyFill="1" applyBorder="1" applyAlignment="1">
      <alignment horizontal="center" vertical="center" wrapText="1"/>
    </xf>
    <xf numFmtId="0" fontId="1" fillId="0" borderId="36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/>
    </xf>
    <xf numFmtId="0" fontId="1" fillId="0" borderId="23" xfId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distributed" vertical="center"/>
    </xf>
    <xf numFmtId="0" fontId="6" fillId="0" borderId="25" xfId="1" applyFont="1" applyFill="1" applyBorder="1" applyAlignment="1">
      <alignment horizontal="distributed" vertical="center"/>
    </xf>
    <xf numFmtId="0" fontId="5" fillId="0" borderId="0" xfId="1" applyFont="1" applyFill="1" applyAlignment="1">
      <alignment vertical="center"/>
    </xf>
    <xf numFmtId="0" fontId="1" fillId="0" borderId="2" xfId="1" applyFill="1" applyBorder="1" applyAlignment="1">
      <alignment vertical="center"/>
    </xf>
    <xf numFmtId="0" fontId="1" fillId="0" borderId="8" xfId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" fillId="0" borderId="27" xfId="1" applyFill="1" applyBorder="1" applyAlignment="1">
      <alignment horizontal="distributed" vertical="center"/>
    </xf>
    <xf numFmtId="0" fontId="1" fillId="0" borderId="25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28" xfId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45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/>
    </xf>
    <xf numFmtId="0" fontId="5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" fillId="0" borderId="40" xfId="1" applyBorder="1">
      <alignment vertical="center"/>
    </xf>
    <xf numFmtId="0" fontId="1" fillId="0" borderId="41" xfId="1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762000" y="9429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3</xdr:col>
      <xdr:colOff>85725</xdr:colOff>
      <xdr:row>4</xdr:row>
      <xdr:rowOff>19050</xdr:rowOff>
    </xdr:to>
    <xdr:sp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47775" y="704850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2</xdr:col>
      <xdr:colOff>438150</xdr:colOff>
      <xdr:row>3</xdr:row>
      <xdr:rowOff>38100</xdr:rowOff>
    </xdr:from>
    <xdr:to>
      <xdr:col>2</xdr:col>
      <xdr:colOff>704850</xdr:colOff>
      <xdr:row>4</xdr:row>
      <xdr:rowOff>104775</xdr:rowOff>
    </xdr:to>
    <xdr:sp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409700" y="609600"/>
          <a:ext cx="266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8</xdr:col>
      <xdr:colOff>28575</xdr:colOff>
      <xdr:row>10</xdr:row>
      <xdr:rowOff>38100</xdr:rowOff>
    </xdr:from>
    <xdr:to>
      <xdr:col>8</xdr:col>
      <xdr:colOff>685800</xdr:colOff>
      <xdr:row>25</xdr:row>
      <xdr:rowOff>219075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5334000" y="2276475"/>
          <a:ext cx="657225" cy="346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野菜  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（なす～すいか）　　収穫面積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14,114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8</xdr:col>
      <xdr:colOff>28575</xdr:colOff>
      <xdr:row>10</xdr:row>
      <xdr:rowOff>38100</xdr:rowOff>
    </xdr:from>
    <xdr:to>
      <xdr:col>8</xdr:col>
      <xdr:colOff>685800</xdr:colOff>
      <xdr:row>25</xdr:row>
      <xdr:rowOff>219075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5334000" y="2276475"/>
          <a:ext cx="657225" cy="346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野菜  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（なす～すいか）　　収穫面積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Calibri"/>
              <a:cs typeface="Calibri"/>
            </a:rPr>
            <a:t>14,114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257175</xdr:colOff>
      <xdr:row>4</xdr:row>
      <xdr:rowOff>342900</xdr:rowOff>
    </xdr:to>
    <xdr:sp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723900" y="9144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作物名</a:t>
          </a:r>
        </a:p>
      </xdr:txBody>
    </xdr:sp>
    <xdr:clientData/>
  </xdr:twoCellAnchor>
  <xdr:twoCellAnchor>
    <xdr:from>
      <xdr:col>8</xdr:col>
      <xdr:colOff>28575</xdr:colOff>
      <xdr:row>10</xdr:row>
      <xdr:rowOff>38100</xdr:rowOff>
    </xdr:from>
    <xdr:to>
      <xdr:col>8</xdr:col>
      <xdr:colOff>685800</xdr:colOff>
      <xdr:row>25</xdr:row>
      <xdr:rowOff>219075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334000" y="2276475"/>
          <a:ext cx="657225" cy="346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野菜  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（なす～すいか）　　収穫面積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14,114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11FC4BDE-F57F-4C82-841C-C4F828DC8147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AD0B93B1-A395-4E47-A225-E75714F9BCCE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37A39C02-ACF8-4BEE-ADB8-251E7D968549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DB5C2386-2668-4DD8-ACF1-8ACBB88D4AF4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519B022E-0362-4883-AC9F-7FFAA1AA2B32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C66F2C21-3333-4B31-ABA4-E18A5C41057E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A7736D67-95FD-4FD6-95FF-FF4AEC1B8792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FBDA09B7-EA20-4020-A564-6807109E7A54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607ED4F3-461B-4536-9602-B7D37C149F6C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7F6C026F-2AEB-49FB-AB86-FAA16C32F182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3194B0CC-EDDC-4EE0-A5D2-8F16199A585A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375A0DE4-E14B-40BE-9EB6-6684A09082BC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74029804-CB88-48BA-9BC4-74B013325BAC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E02C17D-4F60-4EF6-B478-B96595503525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E44C8617-6EB7-45CB-BBC8-1169E063AE08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C450AE64-EF50-4CE4-AEE0-2A7A9DCF2FB0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CCFEA145-DEF3-46C5-A750-CD9F88E2DAED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BD5DB491-8377-4747-AF75-DD74133C3EF8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914E4272-8E5A-4D6D-A1D1-AAE239B4FF0C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E679AC79-0D0F-41AB-BC81-4BEF169A98DF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8B9C5D8D-AFCF-470B-B6A8-C172CE554C1B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5589FF4F-39AB-4FAA-A285-E7DC03DFFF0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8260934B-0823-46B3-8B1E-4C53FBD2ABFF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9B35A7EE-34F6-4C92-98BA-866CB1EE948F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6" name="Text Box 1">
          <a:extLst>
            <a:ext uri="{FF2B5EF4-FFF2-40B4-BE49-F238E27FC236}">
              <a16:creationId xmlns:a16="http://schemas.microsoft.com/office/drawing/2014/main" id="{5710C1B0-42CF-4964-B7DF-6969463BE08F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C541AF31-7A9D-49D3-93D3-84D982975C8D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2107BB5-CA97-4301-83F6-C53BFBA79116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8E0F440F-8387-44BD-849C-95EA4B9FD649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0" name="Text Box 1">
          <a:extLst>
            <a:ext uri="{FF2B5EF4-FFF2-40B4-BE49-F238E27FC236}">
              <a16:creationId xmlns:a16="http://schemas.microsoft.com/office/drawing/2014/main" id="{EB8836FD-57C1-4507-9DE6-404B0E4F17CD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1" name="Text Box 2">
          <a:extLst>
            <a:ext uri="{FF2B5EF4-FFF2-40B4-BE49-F238E27FC236}">
              <a16:creationId xmlns:a16="http://schemas.microsoft.com/office/drawing/2014/main" id="{2AA89ED3-0372-43EB-98CD-47254E09314F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2" name="Text Box 3">
          <a:extLst>
            <a:ext uri="{FF2B5EF4-FFF2-40B4-BE49-F238E27FC236}">
              <a16:creationId xmlns:a16="http://schemas.microsoft.com/office/drawing/2014/main" id="{4026AE53-96BD-4274-B37D-D33EBA5F12C7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33" name="Text Box 4">
          <a:extLst>
            <a:ext uri="{FF2B5EF4-FFF2-40B4-BE49-F238E27FC236}">
              <a16:creationId xmlns:a16="http://schemas.microsoft.com/office/drawing/2014/main" id="{A61FC9F2-BBA4-4D28-9D7D-627BD53C0339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4" name="Text Box 1">
          <a:extLst>
            <a:ext uri="{FF2B5EF4-FFF2-40B4-BE49-F238E27FC236}">
              <a16:creationId xmlns:a16="http://schemas.microsoft.com/office/drawing/2014/main" id="{89B4C53F-13D5-43FF-8B3F-DDCBC433092B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B45315DF-D359-49B5-89D6-24FC680F78F3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6" name="Text Box 3">
          <a:extLst>
            <a:ext uri="{FF2B5EF4-FFF2-40B4-BE49-F238E27FC236}">
              <a16:creationId xmlns:a16="http://schemas.microsoft.com/office/drawing/2014/main" id="{8902DAAD-98B0-4EEA-83EC-134C810DFF17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37" name="Text Box 4">
          <a:extLst>
            <a:ext uri="{FF2B5EF4-FFF2-40B4-BE49-F238E27FC236}">
              <a16:creationId xmlns:a16="http://schemas.microsoft.com/office/drawing/2014/main" id="{8037212B-E503-4206-AC8B-27B89A1D9F0D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8" name="Text Box 1">
          <a:extLst>
            <a:ext uri="{FF2B5EF4-FFF2-40B4-BE49-F238E27FC236}">
              <a16:creationId xmlns:a16="http://schemas.microsoft.com/office/drawing/2014/main" id="{D91B36E5-F313-44F3-8F34-4B028ECB022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68909235-C53F-4B31-B363-23B52D3FC6F5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0" name="Text Box 3">
          <a:extLst>
            <a:ext uri="{FF2B5EF4-FFF2-40B4-BE49-F238E27FC236}">
              <a16:creationId xmlns:a16="http://schemas.microsoft.com/office/drawing/2014/main" id="{470EEAE6-6353-4D60-B222-9CD15D4AC459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41" name="Text Box 4">
          <a:extLst>
            <a:ext uri="{FF2B5EF4-FFF2-40B4-BE49-F238E27FC236}">
              <a16:creationId xmlns:a16="http://schemas.microsoft.com/office/drawing/2014/main" id="{B5DD38B2-2DB1-4E32-A214-7D7B0E87C5BB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2" name="Text Box 1">
          <a:extLst>
            <a:ext uri="{FF2B5EF4-FFF2-40B4-BE49-F238E27FC236}">
              <a16:creationId xmlns:a16="http://schemas.microsoft.com/office/drawing/2014/main" id="{854C9358-5A59-49DD-9BED-8D6DAD81E734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3" name="Text Box 2">
          <a:extLst>
            <a:ext uri="{FF2B5EF4-FFF2-40B4-BE49-F238E27FC236}">
              <a16:creationId xmlns:a16="http://schemas.microsoft.com/office/drawing/2014/main" id="{1141D0BA-D307-49C3-A9CA-87BDCE86D8B5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4" name="Text Box 3">
          <a:extLst>
            <a:ext uri="{FF2B5EF4-FFF2-40B4-BE49-F238E27FC236}">
              <a16:creationId xmlns:a16="http://schemas.microsoft.com/office/drawing/2014/main" id="{7A275601-61BA-45AC-BF68-05AA4CE28796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45" name="Text Box 4">
          <a:extLst>
            <a:ext uri="{FF2B5EF4-FFF2-40B4-BE49-F238E27FC236}">
              <a16:creationId xmlns:a16="http://schemas.microsoft.com/office/drawing/2014/main" id="{CF5C38EB-BA21-4CB0-AED0-0C4DDA838CA8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6" name="Text Box 1">
          <a:extLst>
            <a:ext uri="{FF2B5EF4-FFF2-40B4-BE49-F238E27FC236}">
              <a16:creationId xmlns:a16="http://schemas.microsoft.com/office/drawing/2014/main" id="{7DF7CE0F-11B9-4D4B-9C51-DF68EE3E86BA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7" name="Text Box 2">
          <a:extLst>
            <a:ext uri="{FF2B5EF4-FFF2-40B4-BE49-F238E27FC236}">
              <a16:creationId xmlns:a16="http://schemas.microsoft.com/office/drawing/2014/main" id="{8BAC40DF-0B19-4241-8265-26EF00EC4C3F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48" name="Text Box 3">
          <a:extLst>
            <a:ext uri="{FF2B5EF4-FFF2-40B4-BE49-F238E27FC236}">
              <a16:creationId xmlns:a16="http://schemas.microsoft.com/office/drawing/2014/main" id="{F0571488-73FB-4235-8EFA-67C3761087E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49" name="Text Box 4">
          <a:extLst>
            <a:ext uri="{FF2B5EF4-FFF2-40B4-BE49-F238E27FC236}">
              <a16:creationId xmlns:a16="http://schemas.microsoft.com/office/drawing/2014/main" id="{3DE97633-7C0F-4968-99C0-F16C08596384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0" name="Text Box 1">
          <a:extLst>
            <a:ext uri="{FF2B5EF4-FFF2-40B4-BE49-F238E27FC236}">
              <a16:creationId xmlns:a16="http://schemas.microsoft.com/office/drawing/2014/main" id="{5C021A31-AB8D-458D-90F8-27154DAC806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1" name="Text Box 2">
          <a:extLst>
            <a:ext uri="{FF2B5EF4-FFF2-40B4-BE49-F238E27FC236}">
              <a16:creationId xmlns:a16="http://schemas.microsoft.com/office/drawing/2014/main" id="{E7A28F4E-1EC8-4BBA-A5AE-D3DC9B32E0AD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2" name="Text Box 3">
          <a:extLst>
            <a:ext uri="{FF2B5EF4-FFF2-40B4-BE49-F238E27FC236}">
              <a16:creationId xmlns:a16="http://schemas.microsoft.com/office/drawing/2014/main" id="{BF88AD18-8A4A-48BF-963D-772CBCF07319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53" name="Text Box 4">
          <a:extLst>
            <a:ext uri="{FF2B5EF4-FFF2-40B4-BE49-F238E27FC236}">
              <a16:creationId xmlns:a16="http://schemas.microsoft.com/office/drawing/2014/main" id="{ACC5607A-D790-446C-A2C5-4839E8570EDC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4" name="Text Box 1">
          <a:extLst>
            <a:ext uri="{FF2B5EF4-FFF2-40B4-BE49-F238E27FC236}">
              <a16:creationId xmlns:a16="http://schemas.microsoft.com/office/drawing/2014/main" id="{560CFA45-E4D9-476A-931F-144F6435B0C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5" name="Text Box 2">
          <a:extLst>
            <a:ext uri="{FF2B5EF4-FFF2-40B4-BE49-F238E27FC236}">
              <a16:creationId xmlns:a16="http://schemas.microsoft.com/office/drawing/2014/main" id="{47CEBBC1-0BFB-41ED-8BE6-71073AB51555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6" name="Text Box 3">
          <a:extLst>
            <a:ext uri="{FF2B5EF4-FFF2-40B4-BE49-F238E27FC236}">
              <a16:creationId xmlns:a16="http://schemas.microsoft.com/office/drawing/2014/main" id="{FB91E2C5-F6E0-45E7-A7E9-91241724EBCE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57" name="Text Box 4">
          <a:extLst>
            <a:ext uri="{FF2B5EF4-FFF2-40B4-BE49-F238E27FC236}">
              <a16:creationId xmlns:a16="http://schemas.microsoft.com/office/drawing/2014/main" id="{61153629-25C7-4BFB-B4F1-94C1A14BB933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8" name="Text Box 1">
          <a:extLst>
            <a:ext uri="{FF2B5EF4-FFF2-40B4-BE49-F238E27FC236}">
              <a16:creationId xmlns:a16="http://schemas.microsoft.com/office/drawing/2014/main" id="{1D53ABEA-1FE8-40C9-A538-A17B08D2F643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9" name="Text Box 2">
          <a:extLst>
            <a:ext uri="{FF2B5EF4-FFF2-40B4-BE49-F238E27FC236}">
              <a16:creationId xmlns:a16="http://schemas.microsoft.com/office/drawing/2014/main" id="{F55BD358-AD8F-4EA4-9F4A-F83E24D63388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0" name="Text Box 3">
          <a:extLst>
            <a:ext uri="{FF2B5EF4-FFF2-40B4-BE49-F238E27FC236}">
              <a16:creationId xmlns:a16="http://schemas.microsoft.com/office/drawing/2014/main" id="{BA3DAF0C-B2ED-46AC-BCAB-D9235A2B249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61" name="Text Box 4">
          <a:extLst>
            <a:ext uri="{FF2B5EF4-FFF2-40B4-BE49-F238E27FC236}">
              <a16:creationId xmlns:a16="http://schemas.microsoft.com/office/drawing/2014/main" id="{015E0D56-49F0-44E4-A1A9-6EDE8AD46777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2" name="Text Box 1">
          <a:extLst>
            <a:ext uri="{FF2B5EF4-FFF2-40B4-BE49-F238E27FC236}">
              <a16:creationId xmlns:a16="http://schemas.microsoft.com/office/drawing/2014/main" id="{AB3BA730-C406-441E-8E89-16CF4A77AA69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3" name="Text Box 2">
          <a:extLst>
            <a:ext uri="{FF2B5EF4-FFF2-40B4-BE49-F238E27FC236}">
              <a16:creationId xmlns:a16="http://schemas.microsoft.com/office/drawing/2014/main" id="{0A2F5817-411A-4159-A16A-63762796133B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4" name="Text Box 3">
          <a:extLst>
            <a:ext uri="{FF2B5EF4-FFF2-40B4-BE49-F238E27FC236}">
              <a16:creationId xmlns:a16="http://schemas.microsoft.com/office/drawing/2014/main" id="{D2B34947-B954-4FA1-A12D-84E9ADC8040C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552450</xdr:colOff>
      <xdr:row>3</xdr:row>
      <xdr:rowOff>66675</xdr:rowOff>
    </xdr:from>
    <xdr:to>
      <xdr:col>2</xdr:col>
      <xdr:colOff>400050</xdr:colOff>
      <xdr:row>4</xdr:row>
      <xdr:rowOff>9525</xdr:rowOff>
    </xdr:to>
    <xdr:sp textlink="">
      <xdr:nvSpPr>
        <xdr:cNvPr id="65" name="Text Box 4">
          <a:extLst>
            <a:ext uri="{FF2B5EF4-FFF2-40B4-BE49-F238E27FC236}">
              <a16:creationId xmlns:a16="http://schemas.microsoft.com/office/drawing/2014/main" id="{6E33C516-24A0-40E1-83AF-54DF2863585C}"/>
            </a:ext>
          </a:extLst>
        </xdr:cNvPr>
        <xdr:cNvSpPr txBox="1">
          <a:spLocks noChangeArrowheads="1"/>
        </xdr:cNvSpPr>
      </xdr:nvSpPr>
      <xdr:spPr bwMode="auto">
        <a:xfrm>
          <a:off x="1238250" y="615315"/>
          <a:ext cx="3581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D4A78794-6E19-4072-BA5C-AFBC4732FC2C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3" name="Text Box 4">
          <a:extLst>
            <a:ext uri="{FF2B5EF4-FFF2-40B4-BE49-F238E27FC236}">
              <a16:creationId xmlns:a16="http://schemas.microsoft.com/office/drawing/2014/main" id="{C4B874D5-9A1D-4854-8424-1AA60E385A81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4" name="Text Box 5">
          <a:extLst>
            <a:ext uri="{FF2B5EF4-FFF2-40B4-BE49-F238E27FC236}">
              <a16:creationId xmlns:a16="http://schemas.microsoft.com/office/drawing/2014/main" id="{DCA884AE-BED2-4F53-9F6C-8C1839683F20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165C905-2D83-4B9F-A2FF-FEDE2E3E0830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6" name="Text Box 4">
          <a:extLst>
            <a:ext uri="{FF2B5EF4-FFF2-40B4-BE49-F238E27FC236}">
              <a16:creationId xmlns:a16="http://schemas.microsoft.com/office/drawing/2014/main" id="{CF0DDF3C-FA6F-4E44-9B79-0D5692CDC337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7" name="Text Box 5">
          <a:extLst>
            <a:ext uri="{FF2B5EF4-FFF2-40B4-BE49-F238E27FC236}">
              <a16:creationId xmlns:a16="http://schemas.microsoft.com/office/drawing/2014/main" id="{64E29630-F920-4159-A000-D9110B0B87C3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8" name="Text Box 2">
          <a:extLst>
            <a:ext uri="{FF2B5EF4-FFF2-40B4-BE49-F238E27FC236}">
              <a16:creationId xmlns:a16="http://schemas.microsoft.com/office/drawing/2014/main" id="{B10065EA-B64F-49FC-95E1-5DC1088C0D0A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2FD65D2E-BD94-43F0-9316-71CE36112382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10" name="Text Box 5">
          <a:extLst>
            <a:ext uri="{FF2B5EF4-FFF2-40B4-BE49-F238E27FC236}">
              <a16:creationId xmlns:a16="http://schemas.microsoft.com/office/drawing/2014/main" id="{E89BED6E-5CEB-49A4-AA04-1639F15E21F2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75EDD8BB-E718-4D3F-B661-9B568FB578E3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2" name="Text Box 4">
          <a:extLst>
            <a:ext uri="{FF2B5EF4-FFF2-40B4-BE49-F238E27FC236}">
              <a16:creationId xmlns:a16="http://schemas.microsoft.com/office/drawing/2014/main" id="{D3B662E6-BBD5-4B34-8D7F-355C6D8F5CB8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13" name="Text Box 5">
          <a:extLst>
            <a:ext uri="{FF2B5EF4-FFF2-40B4-BE49-F238E27FC236}">
              <a16:creationId xmlns:a16="http://schemas.microsoft.com/office/drawing/2014/main" id="{91D256E9-C254-4616-B36B-8D02422D2192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4" name="Text Box 2">
          <a:extLst>
            <a:ext uri="{FF2B5EF4-FFF2-40B4-BE49-F238E27FC236}">
              <a16:creationId xmlns:a16="http://schemas.microsoft.com/office/drawing/2014/main" id="{75BD9990-B30E-4C2C-A0FB-0F0A2655A97B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5DEE5137-7A77-4354-BC7A-176DE333B86E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9F3A3A02-5115-4543-9D25-BC999C9A9C12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7" name="Text Box 2">
          <a:extLst>
            <a:ext uri="{FF2B5EF4-FFF2-40B4-BE49-F238E27FC236}">
              <a16:creationId xmlns:a16="http://schemas.microsoft.com/office/drawing/2014/main" id="{7BF4D29C-6D43-418D-A62D-C6B6D22726BF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18" name="Text Box 4">
          <a:extLst>
            <a:ext uri="{FF2B5EF4-FFF2-40B4-BE49-F238E27FC236}">
              <a16:creationId xmlns:a16="http://schemas.microsoft.com/office/drawing/2014/main" id="{5F3BA6AE-9F0A-495D-A0CC-AB50CE1A1D78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19" name="Text Box 5">
          <a:extLst>
            <a:ext uri="{FF2B5EF4-FFF2-40B4-BE49-F238E27FC236}">
              <a16:creationId xmlns:a16="http://schemas.microsoft.com/office/drawing/2014/main" id="{5581B3F1-A05F-4107-B3C5-4E0C25F87008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0" name="Text Box 2">
          <a:extLst>
            <a:ext uri="{FF2B5EF4-FFF2-40B4-BE49-F238E27FC236}">
              <a16:creationId xmlns:a16="http://schemas.microsoft.com/office/drawing/2014/main" id="{0DFD3BA5-3A08-4E0F-B52F-EE7365095B6D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F791755D-0AFC-4CF3-BA08-8C64776F20A3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B72982DC-941C-4AA1-8FA6-E2AD87B6C9D1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639F11A1-BE9A-46FB-94F7-6AA190ECA706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9525</xdr:rowOff>
    </xdr:from>
    <xdr:to>
      <xdr:col>1</xdr:col>
      <xdr:colOff>590550</xdr:colOff>
      <xdr:row>5</xdr:row>
      <xdr:rowOff>19050</xdr:rowOff>
    </xdr:to>
    <xdr:sp textlink="">
      <xdr:nvSpPr>
        <xdr:cNvPr id="24" name="Text Box 4">
          <a:extLst>
            <a:ext uri="{FF2B5EF4-FFF2-40B4-BE49-F238E27FC236}">
              <a16:creationId xmlns:a16="http://schemas.microsoft.com/office/drawing/2014/main" id="{8B89850A-3095-4049-8E33-3ACBC7E68934}"/>
            </a:ext>
          </a:extLst>
        </xdr:cNvPr>
        <xdr:cNvSpPr txBox="1">
          <a:spLocks noChangeArrowheads="1"/>
        </xdr:cNvSpPr>
      </xdr:nvSpPr>
      <xdr:spPr bwMode="auto">
        <a:xfrm>
          <a:off x="762000" y="832485"/>
          <a:ext cx="5143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628650</xdr:colOff>
      <xdr:row>3</xdr:row>
      <xdr:rowOff>76200</xdr:rowOff>
    </xdr:from>
    <xdr:to>
      <xdr:col>1</xdr:col>
      <xdr:colOff>1028700</xdr:colOff>
      <xdr:row>4</xdr:row>
      <xdr:rowOff>123825</xdr:rowOff>
    </xdr:to>
    <xdr:sp textlink="">
      <xdr:nvSpPr>
        <xdr:cNvPr id="25" name="Text Box 5">
          <a:extLst>
            <a:ext uri="{FF2B5EF4-FFF2-40B4-BE49-F238E27FC236}">
              <a16:creationId xmlns:a16="http://schemas.microsoft.com/office/drawing/2014/main" id="{0C3132E8-5C04-4606-B218-97EB73E543DA}"/>
            </a:ext>
          </a:extLst>
        </xdr:cNvPr>
        <xdr:cNvSpPr txBox="1">
          <a:spLocks noChangeArrowheads="1"/>
        </xdr:cNvSpPr>
      </xdr:nvSpPr>
      <xdr:spPr bwMode="auto">
        <a:xfrm>
          <a:off x="1314450" y="624840"/>
          <a:ext cx="4000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5</xdr:row>
      <xdr:rowOff>19050</xdr:rowOff>
    </xdr:from>
    <xdr:to>
      <xdr:col>1</xdr:col>
      <xdr:colOff>295275</xdr:colOff>
      <xdr:row>5</xdr:row>
      <xdr:rowOff>228600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62000" y="10572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2</xdr:col>
      <xdr:colOff>276225</xdr:colOff>
      <xdr:row>4</xdr:row>
      <xdr:rowOff>66675</xdr:rowOff>
    </xdr:from>
    <xdr:to>
      <xdr:col>3</xdr:col>
      <xdr:colOff>85725</xdr:colOff>
      <xdr:row>5</xdr:row>
      <xdr:rowOff>19050</xdr:rowOff>
    </xdr:to>
    <xdr:sp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295400" y="85725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285750</xdr:colOff>
      <xdr:row>5</xdr:row>
      <xdr:rowOff>133350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62000" y="9048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209550</xdr:colOff>
      <xdr:row>3</xdr:row>
      <xdr:rowOff>66675</xdr:rowOff>
    </xdr:from>
    <xdr:to>
      <xdr:col>3</xdr:col>
      <xdr:colOff>190500</xdr:colOff>
      <xdr:row>4</xdr:row>
      <xdr:rowOff>133350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181100" y="68580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323850</xdr:colOff>
      <xdr:row>3</xdr:row>
      <xdr:rowOff>38100</xdr:rowOff>
    </xdr:from>
    <xdr:to>
      <xdr:col>3</xdr:col>
      <xdr:colOff>133350</xdr:colOff>
      <xdr:row>3</xdr:row>
      <xdr:rowOff>276225</xdr:rowOff>
    </xdr:to>
    <xdr:sp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314450" y="657225"/>
          <a:ext cx="495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31" name="Text Box 1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752475" y="8001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304800</xdr:colOff>
      <xdr:row>3</xdr:row>
      <xdr:rowOff>38100</xdr:rowOff>
    </xdr:from>
    <xdr:to>
      <xdr:col>3</xdr:col>
      <xdr:colOff>161925</xdr:colOff>
      <xdr:row>3</xdr:row>
      <xdr:rowOff>276225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23975" y="6477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3</xdr:row>
      <xdr:rowOff>180975</xdr:rowOff>
    </xdr:from>
    <xdr:to>
      <xdr:col>1</xdr:col>
      <xdr:colOff>295275</xdr:colOff>
      <xdr:row>3</xdr:row>
      <xdr:rowOff>400050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752475" y="790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171450</xdr:colOff>
      <xdr:row>3</xdr:row>
      <xdr:rowOff>66675</xdr:rowOff>
    </xdr:from>
    <xdr:to>
      <xdr:col>3</xdr:col>
      <xdr:colOff>38100</xdr:colOff>
      <xdr:row>4</xdr:row>
      <xdr:rowOff>19050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43000" y="676275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171450</xdr:colOff>
      <xdr:row>3</xdr:row>
      <xdr:rowOff>66675</xdr:rowOff>
    </xdr:from>
    <xdr:to>
      <xdr:col>3</xdr:col>
      <xdr:colOff>38100</xdr:colOff>
      <xdr:row>4</xdr:row>
      <xdr:rowOff>19050</xdr:rowOff>
    </xdr:to>
    <xdr:sp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43000" y="676275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171450</xdr:colOff>
      <xdr:row>3</xdr:row>
      <xdr:rowOff>66675</xdr:rowOff>
    </xdr:from>
    <xdr:to>
      <xdr:col>3</xdr:col>
      <xdr:colOff>38100</xdr:colOff>
      <xdr:row>4</xdr:row>
      <xdr:rowOff>19050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43000" y="676275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285750</xdr:colOff>
      <xdr:row>4</xdr:row>
      <xdr:rowOff>228600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8667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19050</xdr:rowOff>
    </xdr:from>
    <xdr:to>
      <xdr:col>1</xdr:col>
      <xdr:colOff>295275</xdr:colOff>
      <xdr:row>4</xdr:row>
      <xdr:rowOff>228600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762000" y="952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66675</xdr:rowOff>
    </xdr:from>
    <xdr:to>
      <xdr:col>5</xdr:col>
      <xdr:colOff>161925</xdr:colOff>
      <xdr:row>4</xdr:row>
      <xdr:rowOff>19050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1295400" y="685800"/>
          <a:ext cx="243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314325</xdr:colOff>
      <xdr:row>3</xdr:row>
      <xdr:rowOff>57150</xdr:rowOff>
    </xdr:from>
    <xdr:to>
      <xdr:col>3</xdr:col>
      <xdr:colOff>19050</xdr:colOff>
      <xdr:row>4</xdr:row>
      <xdr:rowOff>66675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1285875" y="6762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85725</xdr:colOff>
      <xdr:row>4</xdr:row>
      <xdr:rowOff>9525</xdr:rowOff>
    </xdr:from>
    <xdr:to>
      <xdr:col>2</xdr:col>
      <xdr:colOff>57150</xdr:colOff>
      <xdr:row>4</xdr:row>
      <xdr:rowOff>228600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</xdr:col>
      <xdr:colOff>276225</xdr:colOff>
      <xdr:row>3</xdr:row>
      <xdr:rowOff>123825</xdr:rowOff>
    </xdr:from>
    <xdr:to>
      <xdr:col>3</xdr:col>
      <xdr:colOff>76200</xdr:colOff>
      <xdr:row>5</xdr:row>
      <xdr:rowOff>142875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1247775" y="7334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114300</xdr:colOff>
      <xdr:row>6</xdr:row>
      <xdr:rowOff>28575</xdr:rowOff>
    </xdr:from>
    <xdr:to>
      <xdr:col>2</xdr:col>
      <xdr:colOff>152400</xdr:colOff>
      <xdr:row>7</xdr:row>
      <xdr:rowOff>133350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00100" y="1171575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tabColor theme="0"/>
  </sheetPr>
  <dimension ref="A2:H12"/>
  <sheetViews>
    <sheetView showGridLines="0" zoomScale="85" zoomScaleNormal="85" workbookViewId="0">
      <selection activeCell="F22" sqref="F22"/>
    </sheetView>
  </sheetViews>
  <sheetFormatPr defaultColWidth="9" defaultRowHeight="13" x14ac:dyDescent="0.55000000000000004"/>
  <cols>
    <col min="1" max="1" width="9" style="95"/>
    <col min="2" max="2" width="3.75" style="95" customWidth="1"/>
    <col min="3" max="3" width="9" style="95"/>
    <col min="4" max="8" width="14.58203125" style="95" customWidth="1"/>
    <col min="9" max="16384" width="9" style="95"/>
  </cols>
  <sheetData>
    <row r="2" spans="1:8" ht="16.5" x14ac:dyDescent="0.55000000000000004">
      <c r="B2" s="215" t="s">
        <v>0</v>
      </c>
      <c r="C2" s="215"/>
      <c r="D2" s="216"/>
      <c r="E2" s="216"/>
      <c r="F2" s="216"/>
      <c r="G2" s="216"/>
      <c r="H2" s="216"/>
    </row>
    <row r="3" spans="1:8" ht="19.5" customHeight="1" thickBot="1" x14ac:dyDescent="0.25">
      <c r="B3" s="104"/>
      <c r="C3" s="104"/>
      <c r="D3" s="104"/>
      <c r="E3" s="104"/>
      <c r="F3" s="217" t="s">
        <v>1</v>
      </c>
      <c r="G3" s="218"/>
      <c r="H3" s="218"/>
    </row>
    <row r="4" spans="1:8" ht="22.5" customHeight="1" x14ac:dyDescent="0.55000000000000004">
      <c r="B4" s="219"/>
      <c r="C4" s="220"/>
      <c r="D4" s="223" t="s">
        <v>2</v>
      </c>
      <c r="E4" s="225" t="s">
        <v>3</v>
      </c>
      <c r="F4" s="227"/>
      <c r="G4" s="228"/>
      <c r="H4" s="229"/>
    </row>
    <row r="5" spans="1:8" ht="22.5" customHeight="1" x14ac:dyDescent="0.55000000000000004">
      <c r="B5" s="221"/>
      <c r="C5" s="222"/>
      <c r="D5" s="224"/>
      <c r="E5" s="226"/>
      <c r="F5" s="105" t="s">
        <v>4</v>
      </c>
      <c r="G5" s="106" t="s">
        <v>5</v>
      </c>
      <c r="H5" s="107" t="s">
        <v>6</v>
      </c>
    </row>
    <row r="6" spans="1:8" ht="30" customHeight="1" thickBot="1" x14ac:dyDescent="0.6">
      <c r="B6" s="211" t="s">
        <v>7</v>
      </c>
      <c r="C6" s="212"/>
      <c r="D6" s="108">
        <f>SUM(E6:F6)</f>
        <v>251</v>
      </c>
      <c r="E6" s="109">
        <v>115</v>
      </c>
      <c r="F6" s="108">
        <f>SUM(G6:H6)</f>
        <v>136</v>
      </c>
      <c r="G6" s="108">
        <v>65</v>
      </c>
      <c r="H6" s="110">
        <v>71</v>
      </c>
    </row>
    <row r="7" spans="1:8" ht="135.75" customHeight="1" x14ac:dyDescent="0.55000000000000004">
      <c r="B7" s="213" t="s">
        <v>135</v>
      </c>
      <c r="C7" s="213"/>
      <c r="D7" s="213"/>
      <c r="E7" s="213"/>
      <c r="F7" s="213"/>
      <c r="G7" s="213"/>
      <c r="H7" s="213"/>
    </row>
    <row r="8" spans="1:8" ht="30" customHeight="1" x14ac:dyDescent="0.55000000000000004">
      <c r="B8" s="3"/>
      <c r="C8" s="214"/>
      <c r="D8" s="214"/>
      <c r="E8" s="214"/>
      <c r="F8" s="214"/>
      <c r="G8" s="214"/>
      <c r="H8" s="4"/>
    </row>
    <row r="9" spans="1:8" ht="30" customHeight="1" x14ac:dyDescent="0.55000000000000004"/>
    <row r="10" spans="1:8" ht="30" customHeight="1" x14ac:dyDescent="0.55000000000000004"/>
    <row r="11" spans="1:8" s="5" customFormat="1" ht="82.5" customHeight="1" x14ac:dyDescent="0.55000000000000004">
      <c r="A11" s="3"/>
      <c r="B11" s="95"/>
      <c r="C11" s="95"/>
      <c r="D11" s="95"/>
      <c r="E11" s="95"/>
      <c r="F11" s="95"/>
      <c r="G11" s="95"/>
      <c r="H11" s="95"/>
    </row>
    <row r="12" spans="1:8" ht="15" customHeight="1" x14ac:dyDescent="0.55000000000000004">
      <c r="A12" s="3"/>
    </row>
  </sheetData>
  <mergeCells count="9">
    <mergeCell ref="B6:C6"/>
    <mergeCell ref="B7:H7"/>
    <mergeCell ref="C8:G8"/>
    <mergeCell ref="B2:H2"/>
    <mergeCell ref="F3:H3"/>
    <mergeCell ref="B4:C5"/>
    <mergeCell ref="D4:D5"/>
    <mergeCell ref="E4:E5"/>
    <mergeCell ref="F4:H4"/>
  </mergeCells>
  <phoneticPr fontId="2"/>
  <pageMargins left="0.78680555555555598" right="0.55000000000000004" top="0.98333333333333295" bottom="0.98333333333333295" header="0.51111111111111096" footer="0.51111111111111096"/>
  <pageSetup paperSize="9" firstPageNumber="4294963191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7">
    <tabColor theme="0"/>
  </sheetPr>
  <dimension ref="B2:S28"/>
  <sheetViews>
    <sheetView showGridLines="0" zoomScale="85" zoomScaleNormal="85" workbookViewId="0">
      <selection activeCell="O20" sqref="O20"/>
    </sheetView>
  </sheetViews>
  <sheetFormatPr defaultColWidth="9" defaultRowHeight="13" x14ac:dyDescent="0.55000000000000004"/>
  <cols>
    <col min="1" max="1" width="9" style="56"/>
    <col min="2" max="2" width="3.75" style="56" customWidth="1"/>
    <col min="3" max="4" width="9.58203125" style="56" customWidth="1"/>
    <col min="5" max="5" width="9.5" style="56" customWidth="1"/>
    <col min="6" max="7" width="9.58203125" style="56" customWidth="1"/>
    <col min="8" max="8" width="8.83203125" style="56" customWidth="1"/>
    <col min="9" max="11" width="9.25" style="56" customWidth="1"/>
    <col min="12" max="12" width="8.83203125" style="56" customWidth="1"/>
    <col min="13" max="13" width="9.25" style="56" customWidth="1"/>
    <col min="14" max="16384" width="9" style="56"/>
  </cols>
  <sheetData>
    <row r="2" spans="2:19" ht="16.5" x14ac:dyDescent="0.55000000000000004">
      <c r="B2" s="245" t="s">
        <v>86</v>
      </c>
      <c r="C2" s="246"/>
      <c r="D2" s="246"/>
      <c r="E2" s="246"/>
      <c r="F2" s="246"/>
      <c r="G2" s="246"/>
      <c r="H2" s="246"/>
      <c r="I2" s="246"/>
      <c r="J2" s="95"/>
      <c r="K2" s="95"/>
      <c r="L2" s="95"/>
      <c r="M2" s="95"/>
    </row>
    <row r="3" spans="2:19" ht="13.5" thickBot="1" x14ac:dyDescent="0.25">
      <c r="B3" s="95"/>
      <c r="C3" s="95"/>
      <c r="D3" s="294"/>
      <c r="E3" s="294"/>
      <c r="F3" s="294"/>
      <c r="G3" s="294"/>
      <c r="H3" s="294"/>
      <c r="I3" s="294"/>
      <c r="J3" s="96"/>
      <c r="K3" s="96"/>
      <c r="L3" s="95"/>
      <c r="M3" s="92" t="s">
        <v>52</v>
      </c>
      <c r="N3" s="65"/>
      <c r="O3" s="65"/>
      <c r="P3" s="65"/>
      <c r="Q3" s="65"/>
      <c r="R3" s="65"/>
      <c r="S3" s="65"/>
    </row>
    <row r="4" spans="2:19" ht="18" customHeight="1" x14ac:dyDescent="0.55000000000000004">
      <c r="B4" s="278"/>
      <c r="C4" s="295"/>
      <c r="D4" s="297" t="s">
        <v>37</v>
      </c>
      <c r="E4" s="298"/>
      <c r="F4" s="297">
        <v>17</v>
      </c>
      <c r="G4" s="297"/>
      <c r="H4" s="299">
        <v>22</v>
      </c>
      <c r="I4" s="298"/>
      <c r="J4" s="298">
        <v>27</v>
      </c>
      <c r="K4" s="300"/>
      <c r="L4" s="301" t="s">
        <v>7</v>
      </c>
      <c r="M4" s="302"/>
    </row>
    <row r="5" spans="2:19" ht="26" x14ac:dyDescent="0.55000000000000004">
      <c r="B5" s="280"/>
      <c r="C5" s="296"/>
      <c r="D5" s="38" t="s">
        <v>82</v>
      </c>
      <c r="E5" s="66" t="s">
        <v>87</v>
      </c>
      <c r="F5" s="38" t="s">
        <v>82</v>
      </c>
      <c r="G5" s="66" t="s">
        <v>87</v>
      </c>
      <c r="H5" s="67" t="s">
        <v>82</v>
      </c>
      <c r="I5" s="68" t="s">
        <v>87</v>
      </c>
      <c r="J5" s="67" t="s">
        <v>82</v>
      </c>
      <c r="K5" s="68" t="s">
        <v>87</v>
      </c>
      <c r="L5" s="69" t="s">
        <v>82</v>
      </c>
      <c r="M5" s="70" t="s">
        <v>87</v>
      </c>
      <c r="N5" s="71"/>
    </row>
    <row r="6" spans="2:19" ht="16.5" x14ac:dyDescent="0.55000000000000004">
      <c r="B6" s="303" t="s">
        <v>88</v>
      </c>
      <c r="C6" s="304"/>
      <c r="D6" s="72">
        <v>8</v>
      </c>
      <c r="E6" s="7">
        <v>509</v>
      </c>
      <c r="F6" s="72">
        <v>5</v>
      </c>
      <c r="G6" s="8">
        <v>412</v>
      </c>
      <c r="H6" s="73">
        <v>8</v>
      </c>
      <c r="I6" s="74">
        <v>446</v>
      </c>
      <c r="J6" s="8">
        <v>6</v>
      </c>
      <c r="K6" s="6">
        <v>153</v>
      </c>
      <c r="L6" s="75">
        <v>3</v>
      </c>
      <c r="M6" s="76">
        <v>116</v>
      </c>
    </row>
    <row r="7" spans="2:19" ht="16.5" x14ac:dyDescent="0.55000000000000004">
      <c r="B7" s="303" t="s">
        <v>89</v>
      </c>
      <c r="C7" s="304"/>
      <c r="D7" s="20" t="s">
        <v>38</v>
      </c>
      <c r="E7" s="19" t="s">
        <v>38</v>
      </c>
      <c r="F7" s="20" t="s">
        <v>38</v>
      </c>
      <c r="G7" s="42" t="s">
        <v>38</v>
      </c>
      <c r="H7" s="41" t="s">
        <v>38</v>
      </c>
      <c r="I7" s="18" t="s">
        <v>38</v>
      </c>
      <c r="J7" s="42" t="s">
        <v>38</v>
      </c>
      <c r="K7" s="18" t="s">
        <v>38</v>
      </c>
      <c r="L7" s="77" t="s">
        <v>38</v>
      </c>
      <c r="M7" s="78" t="s">
        <v>38</v>
      </c>
    </row>
    <row r="8" spans="2:19" ht="16.5" x14ac:dyDescent="0.55000000000000004">
      <c r="B8" s="303" t="s">
        <v>90</v>
      </c>
      <c r="C8" s="304"/>
      <c r="D8" s="43">
        <v>4</v>
      </c>
      <c r="E8" s="7">
        <v>30</v>
      </c>
      <c r="F8" s="43">
        <v>1</v>
      </c>
      <c r="G8" s="42" t="s">
        <v>85</v>
      </c>
      <c r="H8" s="79">
        <v>8</v>
      </c>
      <c r="I8" s="18">
        <v>48</v>
      </c>
      <c r="J8" s="42">
        <v>3</v>
      </c>
      <c r="K8" s="18">
        <v>36</v>
      </c>
      <c r="L8" s="80">
        <v>3</v>
      </c>
      <c r="M8" s="78">
        <v>13</v>
      </c>
    </row>
    <row r="9" spans="2:19" ht="16.5" x14ac:dyDescent="0.55000000000000004">
      <c r="B9" s="292" t="s">
        <v>91</v>
      </c>
      <c r="C9" s="293"/>
      <c r="D9" s="43">
        <v>43</v>
      </c>
      <c r="E9" s="7">
        <v>231</v>
      </c>
      <c r="F9" s="43">
        <v>25</v>
      </c>
      <c r="G9" s="8">
        <v>139</v>
      </c>
      <c r="H9" s="79">
        <v>20</v>
      </c>
      <c r="I9" s="6">
        <v>138</v>
      </c>
      <c r="J9" s="8">
        <v>18</v>
      </c>
      <c r="K9" s="6">
        <v>70</v>
      </c>
      <c r="L9" s="80">
        <v>7</v>
      </c>
      <c r="M9" s="76">
        <v>31</v>
      </c>
    </row>
    <row r="10" spans="2:19" ht="16.5" x14ac:dyDescent="0.55000000000000004">
      <c r="B10" s="303" t="s">
        <v>92</v>
      </c>
      <c r="C10" s="304"/>
      <c r="D10" s="43">
        <v>78</v>
      </c>
      <c r="E10" s="7">
        <v>591</v>
      </c>
      <c r="F10" s="43">
        <v>71</v>
      </c>
      <c r="G10" s="8">
        <v>366</v>
      </c>
      <c r="H10" s="79">
        <v>38</v>
      </c>
      <c r="I10" s="6">
        <v>227</v>
      </c>
      <c r="J10" s="8">
        <v>30</v>
      </c>
      <c r="K10" s="6">
        <v>867</v>
      </c>
      <c r="L10" s="80">
        <v>15</v>
      </c>
      <c r="M10" s="76">
        <v>176</v>
      </c>
    </row>
    <row r="11" spans="2:19" ht="16.5" x14ac:dyDescent="0.55000000000000004">
      <c r="B11" s="303" t="s">
        <v>93</v>
      </c>
      <c r="C11" s="304"/>
      <c r="D11" s="43">
        <v>49</v>
      </c>
      <c r="E11" s="7">
        <v>122</v>
      </c>
      <c r="F11" s="43">
        <v>62</v>
      </c>
      <c r="G11" s="8">
        <v>145</v>
      </c>
      <c r="H11" s="79">
        <v>50</v>
      </c>
      <c r="I11" s="18" t="s">
        <v>38</v>
      </c>
      <c r="J11" s="42">
        <v>42</v>
      </c>
      <c r="K11" s="18" t="s">
        <v>85</v>
      </c>
      <c r="L11" s="80">
        <v>32</v>
      </c>
      <c r="M11" s="78">
        <v>167</v>
      </c>
    </row>
    <row r="12" spans="2:19" ht="16.5" x14ac:dyDescent="0.55000000000000004">
      <c r="B12" s="303" t="s">
        <v>94</v>
      </c>
      <c r="C12" s="304"/>
      <c r="D12" s="43">
        <v>37</v>
      </c>
      <c r="E12" s="7">
        <v>142</v>
      </c>
      <c r="F12" s="43">
        <v>48</v>
      </c>
      <c r="G12" s="8">
        <v>386</v>
      </c>
      <c r="H12" s="79">
        <v>46</v>
      </c>
      <c r="I12" s="18" t="s">
        <v>38</v>
      </c>
      <c r="J12" s="42">
        <v>37</v>
      </c>
      <c r="K12" s="18">
        <v>485</v>
      </c>
      <c r="L12" s="80">
        <v>27</v>
      </c>
      <c r="M12" s="78">
        <v>204</v>
      </c>
    </row>
    <row r="13" spans="2:19" ht="16.5" x14ac:dyDescent="0.55000000000000004">
      <c r="B13" s="303" t="s">
        <v>95</v>
      </c>
      <c r="C13" s="304"/>
      <c r="D13" s="43">
        <v>50</v>
      </c>
      <c r="E13" s="7">
        <v>128</v>
      </c>
      <c r="F13" s="43">
        <v>52</v>
      </c>
      <c r="G13" s="8">
        <v>143</v>
      </c>
      <c r="H13" s="79">
        <v>53</v>
      </c>
      <c r="I13" s="18" t="s">
        <v>38</v>
      </c>
      <c r="J13" s="42">
        <v>40</v>
      </c>
      <c r="K13" s="18">
        <v>229</v>
      </c>
      <c r="L13" s="80">
        <v>28</v>
      </c>
      <c r="M13" s="78">
        <v>153</v>
      </c>
    </row>
    <row r="14" spans="2:19" ht="16.5" x14ac:dyDescent="0.55000000000000004">
      <c r="B14" s="303" t="s">
        <v>96</v>
      </c>
      <c r="C14" s="304"/>
      <c r="D14" s="43">
        <v>143</v>
      </c>
      <c r="E14" s="7">
        <v>2906</v>
      </c>
      <c r="F14" s="43">
        <v>107</v>
      </c>
      <c r="G14" s="8">
        <v>2097</v>
      </c>
      <c r="H14" s="79">
        <v>93</v>
      </c>
      <c r="I14" s="18" t="s">
        <v>38</v>
      </c>
      <c r="J14" s="42">
        <v>84</v>
      </c>
      <c r="K14" s="18">
        <v>943</v>
      </c>
      <c r="L14" s="80">
        <v>56</v>
      </c>
      <c r="M14" s="78">
        <v>1036</v>
      </c>
    </row>
    <row r="15" spans="2:19" ht="16.5" x14ac:dyDescent="0.55000000000000004">
      <c r="B15" s="303" t="s">
        <v>97</v>
      </c>
      <c r="C15" s="304"/>
      <c r="D15" s="43">
        <v>70</v>
      </c>
      <c r="E15" s="7">
        <v>1018</v>
      </c>
      <c r="F15" s="43">
        <v>50</v>
      </c>
      <c r="G15" s="8">
        <v>688</v>
      </c>
      <c r="H15" s="79">
        <v>49</v>
      </c>
      <c r="I15" s="18" t="s">
        <v>38</v>
      </c>
      <c r="J15" s="42">
        <v>47</v>
      </c>
      <c r="K15" s="18">
        <v>517</v>
      </c>
      <c r="L15" s="80">
        <v>30</v>
      </c>
      <c r="M15" s="78">
        <v>357</v>
      </c>
    </row>
    <row r="16" spans="2:19" ht="16.5" x14ac:dyDescent="0.55000000000000004">
      <c r="B16" s="303" t="s">
        <v>98</v>
      </c>
      <c r="C16" s="304"/>
      <c r="D16" s="43">
        <v>109</v>
      </c>
      <c r="E16" s="7">
        <v>1076</v>
      </c>
      <c r="F16" s="43">
        <v>90</v>
      </c>
      <c r="G16" s="8">
        <v>1048</v>
      </c>
      <c r="H16" s="79">
        <v>79</v>
      </c>
      <c r="I16" s="18" t="s">
        <v>38</v>
      </c>
      <c r="J16" s="42">
        <v>72</v>
      </c>
      <c r="K16" s="18">
        <v>645</v>
      </c>
      <c r="L16" s="80">
        <v>40</v>
      </c>
      <c r="M16" s="78">
        <v>511</v>
      </c>
    </row>
    <row r="17" spans="2:15" ht="16.5" x14ac:dyDescent="0.55000000000000004">
      <c r="B17" s="303" t="s">
        <v>99</v>
      </c>
      <c r="C17" s="304"/>
      <c r="D17" s="43">
        <v>16</v>
      </c>
      <c r="E17" s="7">
        <v>295</v>
      </c>
      <c r="F17" s="43">
        <v>16</v>
      </c>
      <c r="G17" s="8">
        <v>42</v>
      </c>
      <c r="H17" s="79">
        <v>19</v>
      </c>
      <c r="I17" s="18" t="s">
        <v>38</v>
      </c>
      <c r="J17" s="42">
        <v>15</v>
      </c>
      <c r="K17" s="18" t="s">
        <v>85</v>
      </c>
      <c r="L17" s="80">
        <v>8</v>
      </c>
      <c r="M17" s="78">
        <v>36</v>
      </c>
    </row>
    <row r="18" spans="2:15" ht="16.5" x14ac:dyDescent="0.55000000000000004">
      <c r="B18" s="303" t="s">
        <v>100</v>
      </c>
      <c r="C18" s="304"/>
      <c r="D18" s="43">
        <v>169</v>
      </c>
      <c r="E18" s="7">
        <v>10035</v>
      </c>
      <c r="F18" s="43">
        <v>139</v>
      </c>
      <c r="G18" s="8">
        <v>9283</v>
      </c>
      <c r="H18" s="79">
        <v>132</v>
      </c>
      <c r="I18" s="18" t="s">
        <v>38</v>
      </c>
      <c r="J18" s="42">
        <v>114</v>
      </c>
      <c r="K18" s="18">
        <v>5770</v>
      </c>
      <c r="L18" s="80">
        <v>79</v>
      </c>
      <c r="M18" s="78">
        <v>4891</v>
      </c>
    </row>
    <row r="19" spans="2:15" ht="16.5" x14ac:dyDescent="0.55000000000000004">
      <c r="B19" s="303" t="s">
        <v>101</v>
      </c>
      <c r="C19" s="304"/>
      <c r="D19" s="43">
        <v>51</v>
      </c>
      <c r="E19" s="7">
        <v>201</v>
      </c>
      <c r="F19" s="43">
        <v>42</v>
      </c>
      <c r="G19" s="8">
        <v>124</v>
      </c>
      <c r="H19" s="79">
        <v>51</v>
      </c>
      <c r="I19" s="18" t="s">
        <v>38</v>
      </c>
      <c r="J19" s="42">
        <v>52</v>
      </c>
      <c r="K19" s="18">
        <v>237</v>
      </c>
      <c r="L19" s="80">
        <v>31</v>
      </c>
      <c r="M19" s="78">
        <v>231</v>
      </c>
    </row>
    <row r="20" spans="2:15" ht="16.5" x14ac:dyDescent="0.55000000000000004">
      <c r="B20" s="303" t="s">
        <v>102</v>
      </c>
      <c r="C20" s="304"/>
      <c r="D20" s="43">
        <v>92</v>
      </c>
      <c r="E20" s="7">
        <v>2106</v>
      </c>
      <c r="F20" s="43">
        <v>79</v>
      </c>
      <c r="G20" s="8">
        <v>1415</v>
      </c>
      <c r="H20" s="79">
        <v>68</v>
      </c>
      <c r="I20" s="18" t="s">
        <v>38</v>
      </c>
      <c r="J20" s="42">
        <v>64</v>
      </c>
      <c r="K20" s="18" t="s">
        <v>85</v>
      </c>
      <c r="L20" s="80">
        <v>45</v>
      </c>
      <c r="M20" s="78">
        <v>739</v>
      </c>
    </row>
    <row r="21" spans="2:15" ht="16.5" x14ac:dyDescent="0.55000000000000004">
      <c r="B21" s="303" t="s">
        <v>103</v>
      </c>
      <c r="C21" s="304"/>
      <c r="D21" s="43">
        <v>108</v>
      </c>
      <c r="E21" s="7">
        <v>1209</v>
      </c>
      <c r="F21" s="43">
        <v>83</v>
      </c>
      <c r="G21" s="8">
        <v>669</v>
      </c>
      <c r="H21" s="79">
        <v>75</v>
      </c>
      <c r="I21" s="18" t="s">
        <v>38</v>
      </c>
      <c r="J21" s="42">
        <v>64</v>
      </c>
      <c r="K21" s="18">
        <v>1024</v>
      </c>
      <c r="L21" s="80">
        <v>32</v>
      </c>
      <c r="M21" s="78">
        <v>287</v>
      </c>
    </row>
    <row r="22" spans="2:15" ht="16.5" x14ac:dyDescent="0.55000000000000004">
      <c r="B22" s="303" t="s">
        <v>104</v>
      </c>
      <c r="C22" s="304"/>
      <c r="D22" s="20" t="s">
        <v>105</v>
      </c>
      <c r="E22" s="19" t="s">
        <v>105</v>
      </c>
      <c r="F22" s="20" t="s">
        <v>105</v>
      </c>
      <c r="G22" s="42" t="s">
        <v>105</v>
      </c>
      <c r="H22" s="41">
        <v>10</v>
      </c>
      <c r="I22" s="18" t="s">
        <v>38</v>
      </c>
      <c r="J22" s="42" t="s">
        <v>105</v>
      </c>
      <c r="K22" s="18" t="s">
        <v>105</v>
      </c>
      <c r="L22" s="77" t="s">
        <v>105</v>
      </c>
      <c r="M22" s="78" t="s">
        <v>105</v>
      </c>
    </row>
    <row r="23" spans="2:15" ht="16.5" x14ac:dyDescent="0.55000000000000004">
      <c r="B23" s="303" t="s">
        <v>106</v>
      </c>
      <c r="C23" s="304"/>
      <c r="D23" s="43">
        <v>2</v>
      </c>
      <c r="E23" s="19" t="s">
        <v>85</v>
      </c>
      <c r="F23" s="20" t="s">
        <v>105</v>
      </c>
      <c r="G23" s="42" t="s">
        <v>105</v>
      </c>
      <c r="H23" s="41" t="s">
        <v>105</v>
      </c>
      <c r="I23" s="18" t="s">
        <v>38</v>
      </c>
      <c r="J23" s="42" t="s">
        <v>105</v>
      </c>
      <c r="K23" s="18" t="s">
        <v>105</v>
      </c>
      <c r="L23" s="77" t="s">
        <v>105</v>
      </c>
      <c r="M23" s="78" t="s">
        <v>105</v>
      </c>
    </row>
    <row r="24" spans="2:15" ht="16.5" x14ac:dyDescent="0.55000000000000004">
      <c r="B24" s="303" t="s">
        <v>107</v>
      </c>
      <c r="C24" s="304"/>
      <c r="D24" s="43">
        <v>6</v>
      </c>
      <c r="E24" s="7">
        <v>10</v>
      </c>
      <c r="F24" s="43">
        <v>9</v>
      </c>
      <c r="G24" s="8">
        <v>18</v>
      </c>
      <c r="H24" s="79">
        <v>14</v>
      </c>
      <c r="I24" s="18" t="s">
        <v>38</v>
      </c>
      <c r="J24" s="42">
        <v>13</v>
      </c>
      <c r="K24" s="18" t="s">
        <v>85</v>
      </c>
      <c r="L24" s="80">
        <v>4</v>
      </c>
      <c r="M24" s="78">
        <v>23</v>
      </c>
    </row>
    <row r="25" spans="2:15" ht="16.5" x14ac:dyDescent="0.55000000000000004">
      <c r="B25" s="303" t="s">
        <v>108</v>
      </c>
      <c r="C25" s="304"/>
      <c r="D25" s="43">
        <v>14</v>
      </c>
      <c r="E25" s="7">
        <v>24</v>
      </c>
      <c r="F25" s="43">
        <v>28</v>
      </c>
      <c r="G25" s="8">
        <v>32</v>
      </c>
      <c r="H25" s="79">
        <v>34</v>
      </c>
      <c r="I25" s="18" t="s">
        <v>38</v>
      </c>
      <c r="J25" s="42">
        <v>18</v>
      </c>
      <c r="K25" s="18" t="s">
        <v>85</v>
      </c>
      <c r="L25" s="80">
        <v>12</v>
      </c>
      <c r="M25" s="78">
        <v>34</v>
      </c>
    </row>
    <row r="26" spans="2:15" ht="16.5" x14ac:dyDescent="0.55000000000000004">
      <c r="B26" s="303" t="s">
        <v>109</v>
      </c>
      <c r="C26" s="304"/>
      <c r="D26" s="43">
        <v>7</v>
      </c>
      <c r="E26" s="7">
        <v>12</v>
      </c>
      <c r="F26" s="43">
        <v>15</v>
      </c>
      <c r="G26" s="8">
        <v>34</v>
      </c>
      <c r="H26" s="79">
        <v>9</v>
      </c>
      <c r="I26" s="18" t="s">
        <v>38</v>
      </c>
      <c r="J26" s="42">
        <v>6</v>
      </c>
      <c r="K26" s="18">
        <v>17</v>
      </c>
      <c r="L26" s="80">
        <v>5</v>
      </c>
      <c r="M26" s="78">
        <v>13</v>
      </c>
    </row>
    <row r="27" spans="2:15" ht="17" thickBot="1" x14ac:dyDescent="0.6">
      <c r="B27" s="305" t="s">
        <v>110</v>
      </c>
      <c r="C27" s="306"/>
      <c r="D27" s="81">
        <v>104</v>
      </c>
      <c r="E27" s="82">
        <v>2717</v>
      </c>
      <c r="F27" s="83" t="s">
        <v>105</v>
      </c>
      <c r="G27" s="82">
        <v>2337</v>
      </c>
      <c r="H27" s="84" t="s">
        <v>105</v>
      </c>
      <c r="I27" s="85">
        <v>1142</v>
      </c>
      <c r="J27" s="86">
        <v>52</v>
      </c>
      <c r="K27" s="85">
        <v>1481</v>
      </c>
      <c r="L27" s="87">
        <v>41</v>
      </c>
      <c r="M27" s="50">
        <v>1370</v>
      </c>
    </row>
    <row r="28" spans="2:15" s="63" customFormat="1" ht="48" customHeight="1" x14ac:dyDescent="0.55000000000000004">
      <c r="B28" s="275" t="s">
        <v>111</v>
      </c>
      <c r="C28" s="275"/>
      <c r="D28" s="275"/>
      <c r="E28" s="275"/>
      <c r="F28" s="275"/>
      <c r="G28" s="275"/>
      <c r="H28" s="275"/>
      <c r="I28" s="275"/>
      <c r="J28" s="88"/>
      <c r="K28" s="88"/>
      <c r="L28" s="89"/>
      <c r="M28" s="89"/>
      <c r="O28" s="90"/>
    </row>
  </sheetData>
  <mergeCells count="31">
    <mergeCell ref="B28:I28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4:K4"/>
    <mergeCell ref="L4:M4"/>
    <mergeCell ref="B6:C6"/>
    <mergeCell ref="B7:C7"/>
    <mergeCell ref="B8:C8"/>
    <mergeCell ref="B9:C9"/>
    <mergeCell ref="B2:I2"/>
    <mergeCell ref="D3:I3"/>
    <mergeCell ref="B4:C5"/>
    <mergeCell ref="D4:E4"/>
    <mergeCell ref="F4:G4"/>
    <mergeCell ref="H4:I4"/>
  </mergeCells>
  <phoneticPr fontId="2"/>
  <pageMargins left="0.69930555555555596" right="0.69930555555555596" top="0.75" bottom="0.75" header="0.3" footer="0.3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R16"/>
  <sheetViews>
    <sheetView showGridLines="0" topLeftCell="A6" zoomScaleNormal="100" zoomScaleSheetLayoutView="100" workbookViewId="0">
      <selection activeCell="R11" sqref="R11"/>
    </sheetView>
  </sheetViews>
  <sheetFormatPr defaultColWidth="9" defaultRowHeight="13" x14ac:dyDescent="0.55000000000000004"/>
  <cols>
    <col min="1" max="1" width="9" style="134"/>
    <col min="2" max="2" width="8.58203125" style="134" customWidth="1"/>
    <col min="3" max="3" width="3.33203125" style="134" customWidth="1"/>
    <col min="4" max="4" width="9.08203125" style="134" hidden="1" customWidth="1"/>
    <col min="5" max="5" width="11.83203125" style="134" hidden="1" customWidth="1"/>
    <col min="6" max="6" width="8.58203125" style="134" hidden="1" customWidth="1"/>
    <col min="7" max="7" width="11.83203125" style="134" hidden="1" customWidth="1"/>
    <col min="8" max="8" width="8.58203125" style="134" hidden="1" customWidth="1"/>
    <col min="9" max="9" width="11.83203125" style="134" hidden="1" customWidth="1"/>
    <col min="10" max="10" width="8.58203125" style="134" customWidth="1"/>
    <col min="11" max="11" width="11.83203125" style="134" customWidth="1"/>
    <col min="12" max="12" width="8.58203125" style="134" customWidth="1"/>
    <col min="13" max="13" width="11.83203125" style="134" customWidth="1"/>
    <col min="14" max="14" width="8.58203125" style="134" customWidth="1"/>
    <col min="15" max="15" width="11.83203125" style="134" customWidth="1"/>
    <col min="16" max="16" width="8.58203125" style="134" customWidth="1"/>
    <col min="17" max="17" width="11.83203125" style="134" customWidth="1"/>
    <col min="18" max="18" width="9" style="135"/>
    <col min="19" max="16384" width="9" style="134"/>
  </cols>
  <sheetData>
    <row r="2" spans="2:17" ht="16.5" x14ac:dyDescent="0.55000000000000004">
      <c r="B2" s="133" t="s">
        <v>125</v>
      </c>
    </row>
    <row r="3" spans="2:17" ht="13.5" thickBot="1" x14ac:dyDescent="0.6"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 t="s">
        <v>126</v>
      </c>
    </row>
    <row r="4" spans="2:17" ht="21.75" customHeight="1" x14ac:dyDescent="0.55000000000000004">
      <c r="B4" s="314"/>
      <c r="C4" s="315"/>
      <c r="D4" s="318" t="s">
        <v>137</v>
      </c>
      <c r="E4" s="319"/>
      <c r="F4" s="318" t="s">
        <v>127</v>
      </c>
      <c r="G4" s="319"/>
      <c r="H4" s="319">
        <v>2</v>
      </c>
      <c r="I4" s="319"/>
      <c r="J4" s="320" t="s">
        <v>144</v>
      </c>
      <c r="K4" s="320"/>
      <c r="L4" s="320">
        <v>4</v>
      </c>
      <c r="M4" s="320"/>
      <c r="N4" s="321">
        <v>5</v>
      </c>
      <c r="O4" s="322"/>
      <c r="P4" s="307">
        <v>6</v>
      </c>
      <c r="Q4" s="308"/>
    </row>
    <row r="5" spans="2:17" ht="21.75" customHeight="1" x14ac:dyDescent="0.55000000000000004">
      <c r="B5" s="316"/>
      <c r="C5" s="317"/>
      <c r="D5" s="137" t="s">
        <v>112</v>
      </c>
      <c r="E5" s="138" t="s">
        <v>113</v>
      </c>
      <c r="F5" s="137" t="s">
        <v>112</v>
      </c>
      <c r="G5" s="138" t="s">
        <v>113</v>
      </c>
      <c r="H5" s="138" t="s">
        <v>112</v>
      </c>
      <c r="I5" s="138" t="s">
        <v>113</v>
      </c>
      <c r="J5" s="180" t="s">
        <v>112</v>
      </c>
      <c r="K5" s="180" t="s">
        <v>113</v>
      </c>
      <c r="L5" s="180" t="s">
        <v>112</v>
      </c>
      <c r="M5" s="180" t="s">
        <v>113</v>
      </c>
      <c r="N5" s="181" t="s">
        <v>112</v>
      </c>
      <c r="O5" s="182" t="s">
        <v>113</v>
      </c>
      <c r="P5" s="139" t="s">
        <v>112</v>
      </c>
      <c r="Q5" s="140" t="s">
        <v>113</v>
      </c>
    </row>
    <row r="6" spans="2:17" ht="29.25" customHeight="1" x14ac:dyDescent="0.55000000000000004">
      <c r="B6" s="309" t="s">
        <v>128</v>
      </c>
      <c r="C6" s="141" t="s">
        <v>14</v>
      </c>
      <c r="D6" s="142">
        <v>100</v>
      </c>
      <c r="E6" s="143">
        <v>60465</v>
      </c>
      <c r="F6" s="142">
        <v>146</v>
      </c>
      <c r="G6" s="143">
        <v>83763</v>
      </c>
      <c r="H6" s="144">
        <f t="shared" ref="H6:I6" si="0">SUM(H7:H8)</f>
        <v>108</v>
      </c>
      <c r="I6" s="143">
        <f t="shared" si="0"/>
        <v>74538</v>
      </c>
      <c r="J6" s="183">
        <v>104</v>
      </c>
      <c r="K6" s="184">
        <v>53117</v>
      </c>
      <c r="L6" s="183">
        <v>129</v>
      </c>
      <c r="M6" s="184">
        <v>81440.460000000006</v>
      </c>
      <c r="N6" s="185">
        <f>SUM(N7:N8)</f>
        <v>114</v>
      </c>
      <c r="O6" s="186">
        <f>SUM(O7:O8)</f>
        <v>83075.789999999994</v>
      </c>
      <c r="P6" s="145">
        <v>137</v>
      </c>
      <c r="Q6" s="146">
        <v>66714</v>
      </c>
    </row>
    <row r="7" spans="2:17" ht="29.25" customHeight="1" x14ac:dyDescent="0.55000000000000004">
      <c r="B7" s="309"/>
      <c r="C7" s="147" t="s">
        <v>48</v>
      </c>
      <c r="D7" s="143">
        <v>5</v>
      </c>
      <c r="E7" s="143">
        <v>873</v>
      </c>
      <c r="F7" s="143">
        <v>24</v>
      </c>
      <c r="G7" s="143">
        <v>9205</v>
      </c>
      <c r="H7" s="148">
        <v>7</v>
      </c>
      <c r="I7" s="143">
        <v>1479</v>
      </c>
      <c r="J7" s="187">
        <v>1</v>
      </c>
      <c r="K7" s="184">
        <v>59</v>
      </c>
      <c r="L7" s="187">
        <v>13</v>
      </c>
      <c r="M7" s="184">
        <v>7754.14</v>
      </c>
      <c r="N7" s="184">
        <f t="shared" ref="N7:P8" si="1">N10+N13</f>
        <v>1</v>
      </c>
      <c r="O7" s="186">
        <f t="shared" si="1"/>
        <v>173.29</v>
      </c>
      <c r="P7" s="149">
        <f t="shared" si="1"/>
        <v>0</v>
      </c>
      <c r="Q7" s="146">
        <v>0</v>
      </c>
    </row>
    <row r="8" spans="2:17" ht="29.25" customHeight="1" x14ac:dyDescent="0.55000000000000004">
      <c r="B8" s="309"/>
      <c r="C8" s="150" t="s">
        <v>49</v>
      </c>
      <c r="D8" s="151">
        <v>95</v>
      </c>
      <c r="E8" s="151">
        <v>59592</v>
      </c>
      <c r="F8" s="151">
        <v>122</v>
      </c>
      <c r="G8" s="151">
        <v>74558</v>
      </c>
      <c r="H8" s="152">
        <v>101</v>
      </c>
      <c r="I8" s="151">
        <v>73059</v>
      </c>
      <c r="J8" s="188">
        <v>103</v>
      </c>
      <c r="K8" s="189">
        <v>53058</v>
      </c>
      <c r="L8" s="188">
        <v>116</v>
      </c>
      <c r="M8" s="189">
        <v>73686.320000000007</v>
      </c>
      <c r="N8" s="189">
        <f t="shared" si="1"/>
        <v>113</v>
      </c>
      <c r="O8" s="190">
        <f t="shared" si="1"/>
        <v>82902.5</v>
      </c>
      <c r="P8" s="153">
        <v>137</v>
      </c>
      <c r="Q8" s="154">
        <v>66714</v>
      </c>
    </row>
    <row r="9" spans="2:17" ht="29.25" customHeight="1" x14ac:dyDescent="0.55000000000000004">
      <c r="B9" s="310" t="s">
        <v>129</v>
      </c>
      <c r="C9" s="141" t="s">
        <v>14</v>
      </c>
      <c r="D9" s="143">
        <v>36</v>
      </c>
      <c r="E9" s="143">
        <v>17682</v>
      </c>
      <c r="F9" s="143">
        <v>45</v>
      </c>
      <c r="G9" s="143">
        <v>22009</v>
      </c>
      <c r="H9" s="148">
        <f t="shared" ref="H9:I9" si="2">SUM(H10:H11)</f>
        <v>31</v>
      </c>
      <c r="I9" s="143">
        <f t="shared" si="2"/>
        <v>15087</v>
      </c>
      <c r="J9" s="187">
        <v>31</v>
      </c>
      <c r="K9" s="184">
        <v>22490</v>
      </c>
      <c r="L9" s="187">
        <v>37</v>
      </c>
      <c r="M9" s="184">
        <v>18495.32</v>
      </c>
      <c r="N9" s="184">
        <f>SUM(N10:N11)</f>
        <v>34</v>
      </c>
      <c r="O9" s="186">
        <f>SUM(O10:O11)</f>
        <v>12200</v>
      </c>
      <c r="P9" s="149">
        <v>40</v>
      </c>
      <c r="Q9" s="146">
        <v>16534</v>
      </c>
    </row>
    <row r="10" spans="2:17" ht="29.25" customHeight="1" x14ac:dyDescent="0.55000000000000004">
      <c r="B10" s="309"/>
      <c r="C10" s="147" t="s">
        <v>48</v>
      </c>
      <c r="D10" s="143">
        <v>1</v>
      </c>
      <c r="E10" s="143">
        <v>124</v>
      </c>
      <c r="F10" s="143">
        <v>4</v>
      </c>
      <c r="G10" s="143">
        <v>942</v>
      </c>
      <c r="H10" s="148">
        <v>1</v>
      </c>
      <c r="I10" s="143">
        <v>488</v>
      </c>
      <c r="J10" s="187">
        <v>0</v>
      </c>
      <c r="K10" s="184">
        <v>0</v>
      </c>
      <c r="L10" s="187">
        <v>1</v>
      </c>
      <c r="M10" s="184">
        <v>2097</v>
      </c>
      <c r="N10" s="184">
        <v>0</v>
      </c>
      <c r="O10" s="186">
        <v>0</v>
      </c>
      <c r="P10" s="149">
        <v>0</v>
      </c>
      <c r="Q10" s="146">
        <v>0</v>
      </c>
    </row>
    <row r="11" spans="2:17" ht="29.25" customHeight="1" x14ac:dyDescent="0.55000000000000004">
      <c r="B11" s="309"/>
      <c r="C11" s="150" t="s">
        <v>49</v>
      </c>
      <c r="D11" s="151">
        <v>35</v>
      </c>
      <c r="E11" s="151">
        <v>17558</v>
      </c>
      <c r="F11" s="151">
        <v>41</v>
      </c>
      <c r="G11" s="151">
        <v>21067</v>
      </c>
      <c r="H11" s="152">
        <v>30</v>
      </c>
      <c r="I11" s="151">
        <v>14599</v>
      </c>
      <c r="J11" s="188">
        <v>31</v>
      </c>
      <c r="K11" s="189">
        <v>22490</v>
      </c>
      <c r="L11" s="188">
        <v>36</v>
      </c>
      <c r="M11" s="189">
        <v>16398.32</v>
      </c>
      <c r="N11" s="189">
        <v>34</v>
      </c>
      <c r="O11" s="190">
        <v>12200</v>
      </c>
      <c r="P11" s="153">
        <v>40</v>
      </c>
      <c r="Q11" s="154">
        <v>16534</v>
      </c>
    </row>
    <row r="12" spans="2:17" ht="29.25" customHeight="1" x14ac:dyDescent="0.55000000000000004">
      <c r="B12" s="310" t="s">
        <v>130</v>
      </c>
      <c r="C12" s="141" t="s">
        <v>14</v>
      </c>
      <c r="D12" s="143">
        <v>64</v>
      </c>
      <c r="E12" s="143">
        <v>42783</v>
      </c>
      <c r="F12" s="143">
        <v>101</v>
      </c>
      <c r="G12" s="143">
        <v>61754</v>
      </c>
      <c r="H12" s="148">
        <f t="shared" ref="H12:I12" si="3">SUM(H13:H14)</f>
        <v>77</v>
      </c>
      <c r="I12" s="143">
        <f t="shared" si="3"/>
        <v>59451</v>
      </c>
      <c r="J12" s="187">
        <v>73</v>
      </c>
      <c r="K12" s="184">
        <v>30627</v>
      </c>
      <c r="L12" s="187">
        <v>92</v>
      </c>
      <c r="M12" s="184">
        <v>62945.14</v>
      </c>
      <c r="N12" s="184">
        <f>SUM(N13:N14)</f>
        <v>80</v>
      </c>
      <c r="O12" s="186">
        <f>SUM(O13:O14)</f>
        <v>70875.789999999994</v>
      </c>
      <c r="P12" s="149">
        <v>97</v>
      </c>
      <c r="Q12" s="146">
        <v>50180</v>
      </c>
    </row>
    <row r="13" spans="2:17" ht="29.25" customHeight="1" x14ac:dyDescent="0.55000000000000004">
      <c r="B13" s="309"/>
      <c r="C13" s="147" t="s">
        <v>48</v>
      </c>
      <c r="D13" s="143">
        <v>4</v>
      </c>
      <c r="E13" s="143">
        <v>749</v>
      </c>
      <c r="F13" s="143">
        <v>20</v>
      </c>
      <c r="G13" s="143">
        <v>8263</v>
      </c>
      <c r="H13" s="148">
        <v>6</v>
      </c>
      <c r="I13" s="143">
        <v>991</v>
      </c>
      <c r="J13" s="187">
        <v>1</v>
      </c>
      <c r="K13" s="184">
        <v>59</v>
      </c>
      <c r="L13" s="187">
        <v>12</v>
      </c>
      <c r="M13" s="184">
        <v>5657.14</v>
      </c>
      <c r="N13" s="184">
        <v>1</v>
      </c>
      <c r="O13" s="186">
        <v>173.29</v>
      </c>
      <c r="P13" s="149">
        <v>0</v>
      </c>
      <c r="Q13" s="146">
        <v>0</v>
      </c>
    </row>
    <row r="14" spans="2:17" ht="29.25" customHeight="1" thickBot="1" x14ac:dyDescent="0.6">
      <c r="B14" s="311"/>
      <c r="C14" s="150" t="s">
        <v>49</v>
      </c>
      <c r="D14" s="155">
        <v>60</v>
      </c>
      <c r="E14" s="155">
        <v>42034</v>
      </c>
      <c r="F14" s="155">
        <v>81</v>
      </c>
      <c r="G14" s="155">
        <v>53491</v>
      </c>
      <c r="H14" s="156">
        <v>71</v>
      </c>
      <c r="I14" s="155">
        <v>58460</v>
      </c>
      <c r="J14" s="191">
        <v>72</v>
      </c>
      <c r="K14" s="192">
        <v>30568</v>
      </c>
      <c r="L14" s="191">
        <v>80</v>
      </c>
      <c r="M14" s="192">
        <v>57288</v>
      </c>
      <c r="N14" s="192">
        <v>79</v>
      </c>
      <c r="O14" s="193">
        <v>70702.5</v>
      </c>
      <c r="P14" s="157">
        <v>97</v>
      </c>
      <c r="Q14" s="158">
        <v>50180</v>
      </c>
    </row>
    <row r="15" spans="2:17" ht="48" customHeight="1" x14ac:dyDescent="0.55000000000000004">
      <c r="B15" s="312" t="s">
        <v>143</v>
      </c>
      <c r="C15" s="312"/>
      <c r="D15" s="312"/>
      <c r="E15" s="312"/>
      <c r="F15" s="312"/>
      <c r="G15" s="312"/>
      <c r="H15" s="313"/>
      <c r="I15" s="313"/>
      <c r="J15" s="313"/>
      <c r="K15" s="313"/>
      <c r="L15" s="313"/>
      <c r="M15" s="313"/>
      <c r="N15" s="313"/>
      <c r="O15" s="313"/>
      <c r="P15" s="313"/>
      <c r="Q15" s="313"/>
    </row>
    <row r="16" spans="2:17" ht="30.75" customHeight="1" x14ac:dyDescent="0.55000000000000004">
      <c r="B16" s="159"/>
      <c r="C16" s="159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</row>
  </sheetData>
  <mergeCells count="12">
    <mergeCell ref="P4:Q4"/>
    <mergeCell ref="B6:B8"/>
    <mergeCell ref="B9:B11"/>
    <mergeCell ref="B12:B14"/>
    <mergeCell ref="B15:Q15"/>
    <mergeCell ref="B4:C5"/>
    <mergeCell ref="D4:E4"/>
    <mergeCell ref="F4:G4"/>
    <mergeCell ref="H4:I4"/>
    <mergeCell ref="J4:K4"/>
    <mergeCell ref="L4:M4"/>
    <mergeCell ref="N4:O4"/>
  </mergeCells>
  <phoneticPr fontId="2"/>
  <pageMargins left="0.69930555555555596" right="0.69930555555555596" top="0.75" bottom="0.75" header="0.3" footer="0.3"/>
  <pageSetup paperSize="9" scale="79" fitToHeight="0" orientation="portrait" r:id="rId1"/>
  <headerFooter alignWithMargins="0"/>
  <colBreaks count="1" manualBreakCount="1">
    <brk id="1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P14"/>
  <sheetViews>
    <sheetView showGridLines="0" tabSelected="1" topLeftCell="K5" zoomScaleNormal="100" zoomScaleSheetLayoutView="100" workbookViewId="0">
      <selection activeCell="O6" sqref="O6:P13"/>
    </sheetView>
  </sheetViews>
  <sheetFormatPr defaultColWidth="9" defaultRowHeight="13" x14ac:dyDescent="0.55000000000000004"/>
  <cols>
    <col min="1" max="1" width="9" style="134"/>
    <col min="2" max="2" width="13.75" style="134" customWidth="1"/>
    <col min="3" max="3" width="7.58203125" style="134" hidden="1" customWidth="1"/>
    <col min="4" max="4" width="12.58203125" style="134" hidden="1" customWidth="1"/>
    <col min="5" max="5" width="7.58203125" style="134" hidden="1" customWidth="1"/>
    <col min="6" max="6" width="12.58203125" style="134" hidden="1" customWidth="1"/>
    <col min="7" max="7" width="7.58203125" style="134" hidden="1" customWidth="1"/>
    <col min="8" max="8" width="12.58203125" style="134" hidden="1" customWidth="1"/>
    <col min="9" max="9" width="7.58203125" style="134" customWidth="1"/>
    <col min="10" max="10" width="12.5" style="134" customWidth="1"/>
    <col min="11" max="11" width="7.58203125" style="134" customWidth="1"/>
    <col min="12" max="12" width="12.5" style="134" customWidth="1"/>
    <col min="13" max="13" width="7.58203125" style="134" customWidth="1"/>
    <col min="14" max="14" width="12.5" style="134" customWidth="1"/>
    <col min="15" max="15" width="7.58203125" style="134" customWidth="1"/>
    <col min="16" max="16" width="12.5" style="134" customWidth="1"/>
    <col min="17" max="16384" width="9" style="134"/>
  </cols>
  <sheetData>
    <row r="2" spans="2:16" ht="16.5" x14ac:dyDescent="0.55000000000000004">
      <c r="B2" s="133" t="s">
        <v>131</v>
      </c>
    </row>
    <row r="3" spans="2:16" ht="13.5" thickBot="1" x14ac:dyDescent="0.25">
      <c r="C3" s="101"/>
      <c r="D3" s="102"/>
      <c r="E3" s="101"/>
      <c r="F3" s="102"/>
      <c r="G3" s="101"/>
      <c r="H3" s="102"/>
      <c r="I3" s="101"/>
      <c r="J3" s="102"/>
      <c r="K3" s="101"/>
      <c r="L3" s="102"/>
      <c r="M3" s="101"/>
      <c r="N3" s="102"/>
      <c r="O3" s="101"/>
      <c r="P3" s="102" t="s">
        <v>114</v>
      </c>
    </row>
    <row r="4" spans="2:16" ht="21.75" customHeight="1" x14ac:dyDescent="0.55000000000000004">
      <c r="B4" s="325"/>
      <c r="C4" s="327">
        <v>30</v>
      </c>
      <c r="D4" s="318"/>
      <c r="E4" s="327" t="s">
        <v>115</v>
      </c>
      <c r="F4" s="318"/>
      <c r="G4" s="327">
        <v>2</v>
      </c>
      <c r="H4" s="318"/>
      <c r="I4" s="327" t="s">
        <v>144</v>
      </c>
      <c r="J4" s="318"/>
      <c r="K4" s="328">
        <v>4</v>
      </c>
      <c r="L4" s="329"/>
      <c r="M4" s="330">
        <v>5</v>
      </c>
      <c r="N4" s="331"/>
      <c r="O4" s="323">
        <v>6</v>
      </c>
      <c r="P4" s="324"/>
    </row>
    <row r="5" spans="2:16" ht="21.75" customHeight="1" x14ac:dyDescent="0.55000000000000004">
      <c r="B5" s="326"/>
      <c r="C5" s="138" t="s">
        <v>112</v>
      </c>
      <c r="D5" s="138" t="s">
        <v>113</v>
      </c>
      <c r="E5" s="138" t="s">
        <v>112</v>
      </c>
      <c r="F5" s="138" t="s">
        <v>113</v>
      </c>
      <c r="G5" s="138" t="s">
        <v>112</v>
      </c>
      <c r="H5" s="138" t="s">
        <v>113</v>
      </c>
      <c r="I5" s="138" t="s">
        <v>112</v>
      </c>
      <c r="J5" s="138" t="s">
        <v>113</v>
      </c>
      <c r="K5" s="202" t="s">
        <v>112</v>
      </c>
      <c r="L5" s="202" t="s">
        <v>113</v>
      </c>
      <c r="M5" s="194" t="s">
        <v>112</v>
      </c>
      <c r="N5" s="195" t="s">
        <v>113</v>
      </c>
      <c r="O5" s="137" t="s">
        <v>112</v>
      </c>
      <c r="P5" s="161" t="s">
        <v>113</v>
      </c>
    </row>
    <row r="6" spans="2:16" s="162" customFormat="1" ht="32.25" customHeight="1" x14ac:dyDescent="0.55000000000000004">
      <c r="B6" s="163" t="s">
        <v>40</v>
      </c>
      <c r="C6" s="164">
        <v>100</v>
      </c>
      <c r="D6" s="165">
        <v>60465</v>
      </c>
      <c r="E6" s="164">
        <v>146</v>
      </c>
      <c r="F6" s="165">
        <v>83763</v>
      </c>
      <c r="G6" s="164">
        <f t="shared" ref="G6:J6" si="0">SUM(G7:G13)</f>
        <v>108</v>
      </c>
      <c r="H6" s="165">
        <f t="shared" si="0"/>
        <v>74538</v>
      </c>
      <c r="I6" s="164">
        <f t="shared" si="0"/>
        <v>104</v>
      </c>
      <c r="J6" s="165">
        <f t="shared" si="0"/>
        <v>53117</v>
      </c>
      <c r="K6" s="203">
        <v>129</v>
      </c>
      <c r="L6" s="204">
        <v>81440</v>
      </c>
      <c r="M6" s="196">
        <f>SUM(M7:M13)</f>
        <v>114</v>
      </c>
      <c r="N6" s="197">
        <f>SUM(N7:N13)</f>
        <v>83076.02</v>
      </c>
      <c r="O6" s="166">
        <v>137</v>
      </c>
      <c r="P6" s="167">
        <v>66714</v>
      </c>
    </row>
    <row r="7" spans="2:16" ht="32.25" customHeight="1" x14ac:dyDescent="0.55000000000000004">
      <c r="B7" s="168" t="s">
        <v>116</v>
      </c>
      <c r="C7" s="169">
        <v>65</v>
      </c>
      <c r="D7" s="170">
        <v>28330</v>
      </c>
      <c r="E7" s="169">
        <v>81</v>
      </c>
      <c r="F7" s="170">
        <v>51532</v>
      </c>
      <c r="G7" s="169">
        <v>59</v>
      </c>
      <c r="H7" s="170">
        <v>28041</v>
      </c>
      <c r="I7" s="169">
        <f>18+35</f>
        <v>53</v>
      </c>
      <c r="J7" s="170">
        <f>17847+16446</f>
        <v>34293</v>
      </c>
      <c r="K7" s="205">
        <v>78</v>
      </c>
      <c r="L7" s="206">
        <v>52384</v>
      </c>
      <c r="M7" s="198">
        <v>79</v>
      </c>
      <c r="N7" s="199">
        <v>39745</v>
      </c>
      <c r="O7" s="171">
        <v>98</v>
      </c>
      <c r="P7" s="172">
        <v>47840</v>
      </c>
    </row>
    <row r="8" spans="2:16" ht="32.25" customHeight="1" x14ac:dyDescent="0.55000000000000004">
      <c r="B8" s="168" t="s">
        <v>117</v>
      </c>
      <c r="C8" s="169">
        <v>1</v>
      </c>
      <c r="D8" s="170">
        <v>673</v>
      </c>
      <c r="E8" s="169" t="s">
        <v>118</v>
      </c>
      <c r="F8" s="170" t="s">
        <v>118</v>
      </c>
      <c r="G8" s="169" t="s">
        <v>118</v>
      </c>
      <c r="H8" s="170" t="s">
        <v>118</v>
      </c>
      <c r="I8" s="169" t="s">
        <v>118</v>
      </c>
      <c r="J8" s="170" t="s">
        <v>118</v>
      </c>
      <c r="K8" s="205" t="s">
        <v>38</v>
      </c>
      <c r="L8" s="206" t="s">
        <v>38</v>
      </c>
      <c r="M8" s="198" t="s">
        <v>118</v>
      </c>
      <c r="N8" s="199" t="s">
        <v>118</v>
      </c>
      <c r="O8" s="209" t="s">
        <v>118</v>
      </c>
      <c r="P8" s="210" t="s">
        <v>118</v>
      </c>
    </row>
    <row r="9" spans="2:16" ht="32.25" customHeight="1" x14ac:dyDescent="0.55000000000000004">
      <c r="B9" s="168" t="s">
        <v>119</v>
      </c>
      <c r="C9" s="169" t="s">
        <v>38</v>
      </c>
      <c r="D9" s="170" t="s">
        <v>38</v>
      </c>
      <c r="E9" s="169" t="s">
        <v>118</v>
      </c>
      <c r="F9" s="170" t="s">
        <v>118</v>
      </c>
      <c r="G9" s="169" t="s">
        <v>118</v>
      </c>
      <c r="H9" s="170" t="s">
        <v>118</v>
      </c>
      <c r="I9" s="169" t="s">
        <v>118</v>
      </c>
      <c r="J9" s="170" t="s">
        <v>118</v>
      </c>
      <c r="K9" s="205" t="s">
        <v>38</v>
      </c>
      <c r="L9" s="206" t="s">
        <v>38</v>
      </c>
      <c r="M9" s="198" t="s">
        <v>118</v>
      </c>
      <c r="N9" s="199" t="s">
        <v>118</v>
      </c>
      <c r="O9" s="209" t="s">
        <v>118</v>
      </c>
      <c r="P9" s="210" t="s">
        <v>118</v>
      </c>
    </row>
    <row r="10" spans="2:16" ht="32.25" customHeight="1" x14ac:dyDescent="0.55000000000000004">
      <c r="B10" s="173" t="s">
        <v>120</v>
      </c>
      <c r="C10" s="169">
        <v>1</v>
      </c>
      <c r="D10" s="170">
        <v>5606</v>
      </c>
      <c r="E10" s="169" t="s">
        <v>118</v>
      </c>
      <c r="F10" s="170" t="s">
        <v>118</v>
      </c>
      <c r="G10" s="169">
        <v>1</v>
      </c>
      <c r="H10" s="170">
        <v>5315</v>
      </c>
      <c r="I10" s="169">
        <v>1</v>
      </c>
      <c r="J10" s="170">
        <v>299</v>
      </c>
      <c r="K10" s="205" t="s">
        <v>38</v>
      </c>
      <c r="L10" s="206" t="s">
        <v>38</v>
      </c>
      <c r="M10" s="198" t="s">
        <v>118</v>
      </c>
      <c r="N10" s="199" t="s">
        <v>118</v>
      </c>
      <c r="O10" s="209" t="s">
        <v>118</v>
      </c>
      <c r="P10" s="210" t="s">
        <v>118</v>
      </c>
    </row>
    <row r="11" spans="2:16" ht="32.25" customHeight="1" x14ac:dyDescent="0.55000000000000004">
      <c r="B11" s="173" t="s">
        <v>121</v>
      </c>
      <c r="C11" s="169">
        <v>10</v>
      </c>
      <c r="D11" s="170">
        <v>984</v>
      </c>
      <c r="E11" s="169">
        <v>14</v>
      </c>
      <c r="F11" s="170">
        <v>797</v>
      </c>
      <c r="G11" s="169">
        <v>12</v>
      </c>
      <c r="H11" s="170">
        <v>3183</v>
      </c>
      <c r="I11" s="169">
        <f>4+19</f>
        <v>23</v>
      </c>
      <c r="J11" s="170">
        <f>1557+2337</f>
        <v>3894</v>
      </c>
      <c r="K11" s="205">
        <v>13</v>
      </c>
      <c r="L11" s="206">
        <v>1090</v>
      </c>
      <c r="M11" s="198">
        <v>13</v>
      </c>
      <c r="N11" s="199">
        <v>1053.1600000000001</v>
      </c>
      <c r="O11" s="171">
        <v>20</v>
      </c>
      <c r="P11" s="172">
        <v>2642</v>
      </c>
    </row>
    <row r="12" spans="2:16" ht="32.25" customHeight="1" x14ac:dyDescent="0.55000000000000004">
      <c r="B12" s="173" t="s">
        <v>122</v>
      </c>
      <c r="C12" s="169">
        <v>19</v>
      </c>
      <c r="D12" s="170">
        <v>13331</v>
      </c>
      <c r="E12" s="169">
        <v>33</v>
      </c>
      <c r="F12" s="170">
        <v>23966</v>
      </c>
      <c r="G12" s="169">
        <v>32</v>
      </c>
      <c r="H12" s="170">
        <v>36444</v>
      </c>
      <c r="I12" s="169">
        <f>3+1+8</f>
        <v>12</v>
      </c>
      <c r="J12" s="170">
        <f>1887+755+3772</f>
        <v>6414</v>
      </c>
      <c r="K12" s="205">
        <v>15</v>
      </c>
      <c r="L12" s="206">
        <v>11041</v>
      </c>
      <c r="M12" s="198">
        <v>15</v>
      </c>
      <c r="N12" s="199">
        <v>14487.09</v>
      </c>
      <c r="O12" s="171">
        <v>15</v>
      </c>
      <c r="P12" s="172">
        <v>16187</v>
      </c>
    </row>
    <row r="13" spans="2:16" ht="32.25" customHeight="1" thickBot="1" x14ac:dyDescent="0.6">
      <c r="B13" s="174" t="s">
        <v>123</v>
      </c>
      <c r="C13" s="175">
        <v>4</v>
      </c>
      <c r="D13" s="176">
        <v>11541</v>
      </c>
      <c r="E13" s="175">
        <v>18</v>
      </c>
      <c r="F13" s="176">
        <v>7468</v>
      </c>
      <c r="G13" s="175">
        <v>4</v>
      </c>
      <c r="H13" s="176">
        <v>1555</v>
      </c>
      <c r="I13" s="175">
        <f>4+6+5</f>
        <v>15</v>
      </c>
      <c r="J13" s="176">
        <f>145+25+59+7988</f>
        <v>8217</v>
      </c>
      <c r="K13" s="207">
        <v>23</v>
      </c>
      <c r="L13" s="208">
        <v>16925</v>
      </c>
      <c r="M13" s="200">
        <v>7</v>
      </c>
      <c r="N13" s="201">
        <v>27790.77</v>
      </c>
      <c r="O13" s="177">
        <v>4</v>
      </c>
      <c r="P13" s="178">
        <v>45</v>
      </c>
    </row>
    <row r="14" spans="2:16" ht="28.5" customHeight="1" x14ac:dyDescent="0.55000000000000004">
      <c r="B14" s="103" t="s">
        <v>124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</row>
  </sheetData>
  <mergeCells count="8">
    <mergeCell ref="O4:P4"/>
    <mergeCell ref="B4:B5"/>
    <mergeCell ref="C4:D4"/>
    <mergeCell ref="E4:F4"/>
    <mergeCell ref="G4:H4"/>
    <mergeCell ref="I4:J4"/>
    <mergeCell ref="K4:L4"/>
    <mergeCell ref="M4:N4"/>
  </mergeCells>
  <phoneticPr fontId="2"/>
  <pageMargins left="0.69930555555555596" right="0.69930555555555596" top="0.75" bottom="0.75" header="0.3" footer="0.3"/>
  <pageSetup paperSize="9" scale="77" fitToHeight="0" orientation="portrait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">
    <tabColor theme="0"/>
    <pageSetUpPr fitToPage="1"/>
  </sheetPr>
  <dimension ref="B3:M13"/>
  <sheetViews>
    <sheetView showGridLines="0" zoomScale="85" zoomScaleNormal="85" workbookViewId="0">
      <selection activeCell="O12" sqref="O12"/>
    </sheetView>
  </sheetViews>
  <sheetFormatPr defaultColWidth="9" defaultRowHeight="13" x14ac:dyDescent="0.55000000000000004"/>
  <cols>
    <col min="1" max="1" width="9" style="95"/>
    <col min="2" max="2" width="4.33203125" style="95" customWidth="1"/>
    <col min="3" max="3" width="9" style="95"/>
    <col min="4" max="12" width="8.08203125" style="95" customWidth="1"/>
    <col min="13" max="13" width="13.75" style="95" customWidth="1"/>
    <col min="14" max="16384" width="9" style="95"/>
  </cols>
  <sheetData>
    <row r="3" spans="2:13" ht="16.5" x14ac:dyDescent="0.55000000000000004">
      <c r="B3" s="215" t="s">
        <v>8</v>
      </c>
      <c r="C3" s="215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2:13" ht="18" customHeight="1" thickBot="1" x14ac:dyDescent="0.6">
      <c r="B4" s="104"/>
      <c r="C4" s="104"/>
      <c r="D4" s="104"/>
      <c r="E4" s="104"/>
      <c r="F4" s="104"/>
      <c r="G4" s="104"/>
      <c r="H4" s="104"/>
      <c r="I4" s="104"/>
      <c r="J4" s="232" t="s">
        <v>9</v>
      </c>
      <c r="K4" s="233"/>
      <c r="L4" s="233"/>
      <c r="M4" s="233"/>
    </row>
    <row r="5" spans="2:13" ht="19.5" customHeight="1" x14ac:dyDescent="0.55000000000000004">
      <c r="B5" s="219"/>
      <c r="C5" s="220"/>
      <c r="D5" s="234" t="s">
        <v>10</v>
      </c>
      <c r="E5" s="228"/>
      <c r="F5" s="235"/>
      <c r="G5" s="228" t="s">
        <v>11</v>
      </c>
      <c r="H5" s="228"/>
      <c r="I5" s="228"/>
      <c r="J5" s="228" t="s">
        <v>12</v>
      </c>
      <c r="K5" s="228"/>
      <c r="L5" s="228"/>
      <c r="M5" s="236" t="s">
        <v>13</v>
      </c>
    </row>
    <row r="6" spans="2:13" ht="19.5" customHeight="1" x14ac:dyDescent="0.55000000000000004">
      <c r="B6" s="221"/>
      <c r="C6" s="222"/>
      <c r="D6" s="111" t="s">
        <v>14</v>
      </c>
      <c r="E6" s="106" t="s">
        <v>15</v>
      </c>
      <c r="F6" s="112" t="s">
        <v>16</v>
      </c>
      <c r="G6" s="106" t="s">
        <v>14</v>
      </c>
      <c r="H6" s="106" t="s">
        <v>15</v>
      </c>
      <c r="I6" s="106" t="s">
        <v>16</v>
      </c>
      <c r="J6" s="106" t="s">
        <v>14</v>
      </c>
      <c r="K6" s="106" t="s">
        <v>15</v>
      </c>
      <c r="L6" s="106" t="s">
        <v>16</v>
      </c>
      <c r="M6" s="237"/>
    </row>
    <row r="7" spans="2:13" ht="26.25" customHeight="1" x14ac:dyDescent="0.55000000000000004">
      <c r="B7" s="238" t="s">
        <v>132</v>
      </c>
      <c r="C7" s="239"/>
      <c r="D7" s="113">
        <v>2334</v>
      </c>
      <c r="E7" s="113">
        <v>1167</v>
      </c>
      <c r="F7" s="114">
        <v>1167</v>
      </c>
      <c r="G7" s="113">
        <v>284</v>
      </c>
      <c r="H7" s="113">
        <v>159</v>
      </c>
      <c r="I7" s="115">
        <v>125</v>
      </c>
      <c r="J7" s="113">
        <v>1542</v>
      </c>
      <c r="K7" s="113">
        <v>1008</v>
      </c>
      <c r="L7" s="115">
        <v>1042</v>
      </c>
      <c r="M7" s="116">
        <v>5.6</v>
      </c>
    </row>
    <row r="8" spans="2:13" ht="29.25" customHeight="1" x14ac:dyDescent="0.55000000000000004">
      <c r="B8" s="240">
        <v>17</v>
      </c>
      <c r="C8" s="241"/>
      <c r="D8" s="113">
        <f>SUM(E8:F8)</f>
        <v>1734</v>
      </c>
      <c r="E8" s="113">
        <f>H8+K8</f>
        <v>861</v>
      </c>
      <c r="F8" s="114">
        <f>I8+L8</f>
        <v>873</v>
      </c>
      <c r="G8" s="113">
        <f>SUM(H8:I8)</f>
        <v>192</v>
      </c>
      <c r="H8" s="113">
        <v>104</v>
      </c>
      <c r="I8" s="115">
        <v>88</v>
      </c>
      <c r="J8" s="113">
        <f>SUM(K8:L8)</f>
        <v>1542</v>
      </c>
      <c r="K8" s="113">
        <v>757</v>
      </c>
      <c r="L8" s="115">
        <v>785</v>
      </c>
      <c r="M8" s="116">
        <f>ROUND(D8/362,2)</f>
        <v>4.79</v>
      </c>
    </row>
    <row r="9" spans="2:13" ht="29.25" customHeight="1" x14ac:dyDescent="0.55000000000000004">
      <c r="B9" s="240">
        <v>22</v>
      </c>
      <c r="C9" s="241"/>
      <c r="D9" s="113">
        <f>SUM(E9:F9)</f>
        <v>1492</v>
      </c>
      <c r="E9" s="113">
        <v>753</v>
      </c>
      <c r="F9" s="114">
        <v>739</v>
      </c>
      <c r="G9" s="113">
        <f>SUM(H9:I9)</f>
        <v>153</v>
      </c>
      <c r="H9" s="113">
        <v>82</v>
      </c>
      <c r="I9" s="115">
        <v>71</v>
      </c>
      <c r="J9" s="113">
        <f>SUM(K9:L9)</f>
        <v>1339</v>
      </c>
      <c r="K9" s="113">
        <v>671</v>
      </c>
      <c r="L9" s="115">
        <v>668</v>
      </c>
      <c r="M9" s="116">
        <f>ROUND(D9/334,2)</f>
        <v>4.47</v>
      </c>
    </row>
    <row r="10" spans="2:13" ht="29.25" customHeight="1" x14ac:dyDescent="0.55000000000000004">
      <c r="B10" s="240">
        <v>27</v>
      </c>
      <c r="C10" s="242"/>
      <c r="D10" s="113">
        <v>1219</v>
      </c>
      <c r="E10" s="113">
        <v>624</v>
      </c>
      <c r="F10" s="114">
        <v>595</v>
      </c>
      <c r="G10" s="113">
        <v>108</v>
      </c>
      <c r="H10" s="113">
        <v>58</v>
      </c>
      <c r="I10" s="115">
        <v>50</v>
      </c>
      <c r="J10" s="113">
        <v>1111</v>
      </c>
      <c r="K10" s="113">
        <v>566</v>
      </c>
      <c r="L10" s="115">
        <v>545</v>
      </c>
      <c r="M10" s="116">
        <v>3.7</v>
      </c>
    </row>
    <row r="11" spans="2:13" ht="29.25" customHeight="1" thickBot="1" x14ac:dyDescent="0.6">
      <c r="B11" s="211" t="s">
        <v>7</v>
      </c>
      <c r="C11" s="243"/>
      <c r="D11" s="117">
        <f>SUM(E11:F11)</f>
        <v>1017</v>
      </c>
      <c r="E11" s="117">
        <v>516</v>
      </c>
      <c r="F11" s="118">
        <v>501</v>
      </c>
      <c r="G11" s="117">
        <f>SUM(H11:I11)</f>
        <v>114</v>
      </c>
      <c r="H11" s="117">
        <v>60</v>
      </c>
      <c r="I11" s="119">
        <v>54</v>
      </c>
      <c r="J11" s="117">
        <f>SUM(K11:L11)</f>
        <v>903</v>
      </c>
      <c r="K11" s="117">
        <v>456</v>
      </c>
      <c r="L11" s="119">
        <v>447</v>
      </c>
      <c r="M11" s="120">
        <f>SUM(D11/251)</f>
        <v>4.0517928286852589</v>
      </c>
    </row>
    <row r="12" spans="2:13" s="5" customFormat="1" ht="45.75" customHeight="1" x14ac:dyDescent="0.55000000000000004">
      <c r="B12" s="213" t="s">
        <v>17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</row>
    <row r="13" spans="2:13" ht="16.5" customHeight="1" x14ac:dyDescent="0.55000000000000004">
      <c r="B13" s="3"/>
      <c r="C13" s="3"/>
    </row>
  </sheetData>
  <mergeCells count="13">
    <mergeCell ref="B12:M12"/>
    <mergeCell ref="B3:M3"/>
    <mergeCell ref="J4:M4"/>
    <mergeCell ref="B5:C6"/>
    <mergeCell ref="D5:F5"/>
    <mergeCell ref="G5:I5"/>
    <mergeCell ref="J5:L5"/>
    <mergeCell ref="M5:M6"/>
    <mergeCell ref="B7:C7"/>
    <mergeCell ref="B8:C8"/>
    <mergeCell ref="B9:C9"/>
    <mergeCell ref="B10:C10"/>
    <mergeCell ref="B11:C11"/>
  </mergeCells>
  <phoneticPr fontId="2"/>
  <pageMargins left="0.43958333333333299" right="0.26944444444444399" top="0.98333333333333295" bottom="0.98333333333333295" header="0.51111111111111096" footer="0.51111111111111096"/>
  <pageSetup paperSize="9" scale="88" firstPageNumber="4294963191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0">
    <tabColor theme="0"/>
  </sheetPr>
  <dimension ref="B2:L14"/>
  <sheetViews>
    <sheetView showGridLines="0" topLeftCell="B1" workbookViewId="0">
      <selection activeCell="Q11" sqref="Q11"/>
    </sheetView>
  </sheetViews>
  <sheetFormatPr defaultColWidth="9" defaultRowHeight="13" x14ac:dyDescent="0.55000000000000004"/>
  <cols>
    <col min="1" max="1" width="9" style="95"/>
    <col min="2" max="2" width="3.75" style="95" customWidth="1"/>
    <col min="3" max="3" width="7.58203125" style="95" customWidth="1"/>
    <col min="4" max="4" width="10.58203125" style="95" customWidth="1"/>
    <col min="5" max="12" width="9.08203125" style="95" customWidth="1"/>
    <col min="13" max="16384" width="9" style="95"/>
  </cols>
  <sheetData>
    <row r="2" spans="2:12" ht="16.5" x14ac:dyDescent="0.55000000000000004">
      <c r="B2" s="245" t="s">
        <v>18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12" ht="18" customHeight="1" thickBot="1" x14ac:dyDescent="0.25">
      <c r="I3" s="247" t="s">
        <v>19</v>
      </c>
      <c r="J3" s="248"/>
      <c r="K3" s="248"/>
      <c r="L3" s="248"/>
    </row>
    <row r="4" spans="2:12" x14ac:dyDescent="0.55000000000000004">
      <c r="B4" s="249"/>
      <c r="C4" s="250"/>
      <c r="D4" s="253" t="s">
        <v>20</v>
      </c>
      <c r="E4" s="11" t="s">
        <v>21</v>
      </c>
      <c r="F4" s="100" t="s">
        <v>22</v>
      </c>
      <c r="G4" s="93" t="s">
        <v>23</v>
      </c>
      <c r="H4" s="93" t="s">
        <v>24</v>
      </c>
      <c r="I4" s="93" t="s">
        <v>25</v>
      </c>
      <c r="J4" s="93" t="s">
        <v>26</v>
      </c>
      <c r="K4" s="93" t="s">
        <v>27</v>
      </c>
      <c r="L4" s="255" t="s">
        <v>28</v>
      </c>
    </row>
    <row r="5" spans="2:12" ht="14" x14ac:dyDescent="0.55000000000000004">
      <c r="B5" s="251"/>
      <c r="C5" s="252"/>
      <c r="D5" s="254"/>
      <c r="E5" s="12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256"/>
    </row>
    <row r="6" spans="2:12" x14ac:dyDescent="0.55000000000000004">
      <c r="B6" s="251"/>
      <c r="C6" s="252"/>
      <c r="D6" s="254"/>
      <c r="E6" s="14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256"/>
    </row>
    <row r="7" spans="2:12" ht="24" customHeight="1" x14ac:dyDescent="0.55000000000000004">
      <c r="B7" s="257" t="s">
        <v>37</v>
      </c>
      <c r="C7" s="258"/>
      <c r="D7" s="15">
        <f t="shared" ref="D7" si="0">SUM(E7:L7)</f>
        <v>418</v>
      </c>
      <c r="E7" s="15">
        <v>13</v>
      </c>
      <c r="F7" s="15">
        <v>50</v>
      </c>
      <c r="G7" s="15">
        <v>141</v>
      </c>
      <c r="H7" s="15">
        <v>113</v>
      </c>
      <c r="I7" s="15">
        <v>65</v>
      </c>
      <c r="J7" s="15">
        <v>32</v>
      </c>
      <c r="K7" s="15">
        <v>3</v>
      </c>
      <c r="L7" s="16">
        <v>1</v>
      </c>
    </row>
    <row r="8" spans="2:12" ht="24" customHeight="1" x14ac:dyDescent="0.55000000000000004">
      <c r="B8" s="259">
        <v>17</v>
      </c>
      <c r="C8" s="260"/>
      <c r="D8" s="15">
        <f>SUM(E8:L8)</f>
        <v>362</v>
      </c>
      <c r="E8" s="15">
        <v>5</v>
      </c>
      <c r="F8" s="15">
        <v>38</v>
      </c>
      <c r="G8" s="15">
        <v>118</v>
      </c>
      <c r="H8" s="15">
        <v>107</v>
      </c>
      <c r="I8" s="15">
        <v>54</v>
      </c>
      <c r="J8" s="15">
        <v>36</v>
      </c>
      <c r="K8" s="15">
        <v>4</v>
      </c>
      <c r="L8" s="121" t="s">
        <v>138</v>
      </c>
    </row>
    <row r="9" spans="2:12" ht="24" customHeight="1" x14ac:dyDescent="0.55000000000000004">
      <c r="B9" s="259">
        <v>22</v>
      </c>
      <c r="C9" s="260"/>
      <c r="D9" s="15">
        <f>SUM(E9:L9)</f>
        <v>334</v>
      </c>
      <c r="E9" s="15">
        <v>6</v>
      </c>
      <c r="F9" s="15">
        <v>31</v>
      </c>
      <c r="G9" s="15">
        <v>108</v>
      </c>
      <c r="H9" s="15">
        <v>99</v>
      </c>
      <c r="I9" s="15">
        <v>51</v>
      </c>
      <c r="J9" s="15">
        <v>33</v>
      </c>
      <c r="K9" s="15">
        <v>6</v>
      </c>
      <c r="L9" s="121" t="s">
        <v>138</v>
      </c>
    </row>
    <row r="10" spans="2:12" ht="24" customHeight="1" x14ac:dyDescent="0.55000000000000004">
      <c r="B10" s="259">
        <v>27</v>
      </c>
      <c r="C10" s="261"/>
      <c r="D10" s="15">
        <v>295</v>
      </c>
      <c r="E10" s="15">
        <v>4</v>
      </c>
      <c r="F10" s="15">
        <v>26</v>
      </c>
      <c r="G10" s="15">
        <v>96</v>
      </c>
      <c r="H10" s="15">
        <v>77</v>
      </c>
      <c r="I10" s="15">
        <v>50</v>
      </c>
      <c r="J10" s="15">
        <v>35</v>
      </c>
      <c r="K10" s="15">
        <v>6</v>
      </c>
      <c r="L10" s="121" t="s">
        <v>138</v>
      </c>
    </row>
    <row r="11" spans="2:12" ht="24" customHeight="1" thickBot="1" x14ac:dyDescent="0.6">
      <c r="B11" s="262" t="s">
        <v>7</v>
      </c>
      <c r="C11" s="263"/>
      <c r="D11" s="17">
        <f>SUM(E11:L11)</f>
        <v>251</v>
      </c>
      <c r="E11" s="17">
        <v>7</v>
      </c>
      <c r="F11" s="17">
        <v>19</v>
      </c>
      <c r="G11" s="17">
        <v>85</v>
      </c>
      <c r="H11" s="17">
        <v>66</v>
      </c>
      <c r="I11" s="17">
        <v>39</v>
      </c>
      <c r="J11" s="17">
        <v>28</v>
      </c>
      <c r="K11" s="17">
        <v>5</v>
      </c>
      <c r="L11" s="2">
        <v>2</v>
      </c>
    </row>
    <row r="12" spans="2:12" s="5" customFormat="1" ht="42.75" customHeight="1" x14ac:dyDescent="0.55000000000000004">
      <c r="B12" s="213" t="s">
        <v>136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</row>
    <row r="13" spans="2:12" ht="15" customHeight="1" x14ac:dyDescent="0.55000000000000004">
      <c r="B13" s="97"/>
      <c r="C13" s="244"/>
      <c r="D13" s="244"/>
      <c r="E13" s="244"/>
      <c r="F13" s="244"/>
      <c r="G13" s="244"/>
      <c r="H13" s="244"/>
      <c r="I13" s="244"/>
      <c r="J13" s="244"/>
      <c r="K13" s="244"/>
      <c r="L13" s="244"/>
    </row>
    <row r="14" spans="2:12" x14ac:dyDescent="0.55000000000000004">
      <c r="B14" s="97"/>
      <c r="C14" s="3"/>
      <c r="D14" s="3"/>
      <c r="E14" s="3"/>
      <c r="F14" s="3"/>
      <c r="G14" s="3"/>
      <c r="H14" s="3"/>
      <c r="I14" s="3"/>
      <c r="J14" s="3"/>
      <c r="K14" s="3"/>
      <c r="L14" s="3"/>
    </row>
  </sheetData>
  <mergeCells count="12">
    <mergeCell ref="C13:L13"/>
    <mergeCell ref="B2:L2"/>
    <mergeCell ref="I3:L3"/>
    <mergeCell ref="B4:C6"/>
    <mergeCell ref="D4:D6"/>
    <mergeCell ref="L4:L6"/>
    <mergeCell ref="B7:C7"/>
    <mergeCell ref="B8:C8"/>
    <mergeCell ref="B9:C9"/>
    <mergeCell ref="B10:C10"/>
    <mergeCell ref="B11:C11"/>
    <mergeCell ref="B12:L12"/>
  </mergeCells>
  <phoneticPr fontId="2"/>
  <pageMargins left="0.5" right="0.28958333333333303" top="0.98333333333333295" bottom="0.98333333333333295" header="0.51111111111111096" footer="0.51111111111111096"/>
  <pageSetup paperSize="9" firstPageNumber="4294963191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>
    <tabColor theme="0"/>
  </sheetPr>
  <dimension ref="B2:G12"/>
  <sheetViews>
    <sheetView showGridLines="0" workbookViewId="0">
      <selection activeCell="I18" sqref="I18"/>
    </sheetView>
  </sheetViews>
  <sheetFormatPr defaultColWidth="9" defaultRowHeight="13" x14ac:dyDescent="0.55000000000000004"/>
  <cols>
    <col min="1" max="1" width="9" style="95"/>
    <col min="2" max="2" width="4" style="95" customWidth="1"/>
    <col min="3" max="3" width="9" style="95"/>
    <col min="4" max="4" width="13.75" style="95" customWidth="1"/>
    <col min="5" max="6" width="26.58203125" style="95" customWidth="1"/>
    <col min="7" max="7" width="15.58203125" style="95" customWidth="1"/>
    <col min="8" max="16384" width="9" style="95"/>
  </cols>
  <sheetData>
    <row r="2" spans="2:7" ht="16.5" x14ac:dyDescent="0.55000000000000004">
      <c r="B2" s="245" t="s">
        <v>39</v>
      </c>
      <c r="C2" s="246"/>
      <c r="D2" s="246"/>
      <c r="E2" s="246"/>
      <c r="F2" s="246"/>
      <c r="G2" s="246"/>
    </row>
    <row r="3" spans="2:7" ht="18" customHeight="1" thickBot="1" x14ac:dyDescent="0.25">
      <c r="F3" s="247" t="s">
        <v>9</v>
      </c>
      <c r="G3" s="248"/>
    </row>
    <row r="4" spans="2:7" ht="31.5" customHeight="1" x14ac:dyDescent="0.55000000000000004">
      <c r="B4" s="249"/>
      <c r="C4" s="250"/>
      <c r="D4" s="94" t="s">
        <v>40</v>
      </c>
      <c r="E4" s="94" t="s">
        <v>41</v>
      </c>
      <c r="F4" s="94" t="s">
        <v>42</v>
      </c>
      <c r="G4" s="98" t="s">
        <v>43</v>
      </c>
    </row>
    <row r="5" spans="2:7" ht="24" customHeight="1" x14ac:dyDescent="0.55000000000000004">
      <c r="B5" s="257" t="s">
        <v>37</v>
      </c>
      <c r="C5" s="258"/>
      <c r="D5" s="18">
        <f>SUM(E5:F5)</f>
        <v>1275</v>
      </c>
      <c r="E5" s="19">
        <v>1040</v>
      </c>
      <c r="F5" s="20">
        <v>235</v>
      </c>
      <c r="G5" s="9">
        <f>ROUND(D5/418,2)</f>
        <v>3.05</v>
      </c>
    </row>
    <row r="6" spans="2:7" ht="24" customHeight="1" x14ac:dyDescent="0.55000000000000004">
      <c r="B6" s="259">
        <v>17</v>
      </c>
      <c r="C6" s="260"/>
      <c r="D6" s="18">
        <v>1073</v>
      </c>
      <c r="E6" s="19">
        <v>891</v>
      </c>
      <c r="F6" s="20">
        <v>182</v>
      </c>
      <c r="G6" s="9">
        <f>ROUND(D6/362,2)</f>
        <v>2.96</v>
      </c>
    </row>
    <row r="7" spans="2:7" ht="24" customHeight="1" x14ac:dyDescent="0.55000000000000004">
      <c r="B7" s="259">
        <v>22</v>
      </c>
      <c r="C7" s="260"/>
      <c r="D7" s="18">
        <v>963</v>
      </c>
      <c r="E7" s="19">
        <v>790</v>
      </c>
      <c r="F7" s="20">
        <v>173</v>
      </c>
      <c r="G7" s="9">
        <f>ROUND(D7/334,2)</f>
        <v>2.88</v>
      </c>
    </row>
    <row r="8" spans="2:7" ht="24" customHeight="1" x14ac:dyDescent="0.55000000000000004">
      <c r="B8" s="259">
        <v>27</v>
      </c>
      <c r="C8" s="264"/>
      <c r="D8" s="18">
        <v>847</v>
      </c>
      <c r="E8" s="19">
        <v>677</v>
      </c>
      <c r="F8" s="20">
        <v>170</v>
      </c>
      <c r="G8" s="9">
        <v>2.54</v>
      </c>
    </row>
    <row r="9" spans="2:7" ht="24" customHeight="1" thickBot="1" x14ac:dyDescent="0.6">
      <c r="B9" s="262" t="s">
        <v>7</v>
      </c>
      <c r="C9" s="263"/>
      <c r="D9" s="21">
        <f>SUM(E9:F9)</f>
        <v>700</v>
      </c>
      <c r="E9" s="22">
        <v>593</v>
      </c>
      <c r="F9" s="23">
        <v>107</v>
      </c>
      <c r="G9" s="10">
        <f>SUM(D9/251)</f>
        <v>2.7888446215139444</v>
      </c>
    </row>
    <row r="10" spans="2:7" s="5" customFormat="1" ht="33.75" customHeight="1" x14ac:dyDescent="0.55000000000000004">
      <c r="B10" s="265" t="s">
        <v>44</v>
      </c>
      <c r="C10" s="265"/>
      <c r="D10" s="265"/>
      <c r="E10" s="265"/>
      <c r="F10" s="265"/>
      <c r="G10" s="265"/>
    </row>
    <row r="11" spans="2:7" ht="16.5" customHeight="1" x14ac:dyDescent="0.55000000000000004">
      <c r="B11" s="24"/>
      <c r="C11" s="24"/>
      <c r="D11" s="24"/>
      <c r="E11" s="24"/>
      <c r="F11" s="24"/>
      <c r="G11" s="24"/>
    </row>
    <row r="12" spans="2:7" ht="16.5" customHeight="1" x14ac:dyDescent="0.55000000000000004">
      <c r="B12" s="24"/>
      <c r="C12" s="24"/>
      <c r="D12" s="24"/>
      <c r="E12" s="24"/>
      <c r="F12" s="24"/>
      <c r="G12" s="24"/>
    </row>
  </sheetData>
  <mergeCells count="9">
    <mergeCell ref="B8:C8"/>
    <mergeCell ref="B9:C9"/>
    <mergeCell ref="B10:G10"/>
    <mergeCell ref="B2:G2"/>
    <mergeCell ref="F3:G3"/>
    <mergeCell ref="B4:C4"/>
    <mergeCell ref="B5:C5"/>
    <mergeCell ref="B6:C6"/>
    <mergeCell ref="B7:C7"/>
  </mergeCells>
  <phoneticPr fontId="2"/>
  <pageMargins left="0.47986111111111102" right="0.15902777777777799" top="0.98333333333333295" bottom="0.98333333333333295" header="0.51111111111111096" footer="0.51111111111111096"/>
  <pageSetup paperSize="9" firstPageNumber="4294963191" orientation="portrait" useFirstPageNumber="1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>
    <tabColor theme="0"/>
    <pageSetUpPr fitToPage="1"/>
  </sheetPr>
  <dimension ref="B2:G12"/>
  <sheetViews>
    <sheetView showGridLines="0" zoomScale="85" zoomScaleNormal="85" workbookViewId="0">
      <selection activeCell="I18" sqref="I18"/>
    </sheetView>
  </sheetViews>
  <sheetFormatPr defaultColWidth="9" defaultRowHeight="13" x14ac:dyDescent="0.55000000000000004"/>
  <cols>
    <col min="1" max="1" width="9" style="95"/>
    <col min="2" max="2" width="4.33203125" style="95" customWidth="1"/>
    <col min="3" max="3" width="8.58203125" style="95" customWidth="1"/>
    <col min="4" max="7" width="16.58203125" style="95" customWidth="1"/>
    <col min="8" max="16384" width="9" style="95"/>
  </cols>
  <sheetData>
    <row r="2" spans="2:7" ht="16.5" x14ac:dyDescent="0.55000000000000004">
      <c r="B2" s="245" t="s">
        <v>45</v>
      </c>
      <c r="C2" s="246"/>
      <c r="D2" s="246"/>
      <c r="E2" s="246"/>
      <c r="F2" s="246"/>
      <c r="G2" s="246"/>
    </row>
    <row r="3" spans="2:7" ht="17.25" customHeight="1" thickBot="1" x14ac:dyDescent="0.25">
      <c r="E3" s="266" t="s">
        <v>46</v>
      </c>
      <c r="F3" s="267"/>
      <c r="G3" s="267"/>
    </row>
    <row r="4" spans="2:7" ht="31.5" customHeight="1" x14ac:dyDescent="0.55000000000000004">
      <c r="B4" s="249"/>
      <c r="C4" s="250"/>
      <c r="D4" s="94" t="s">
        <v>47</v>
      </c>
      <c r="E4" s="25" t="s">
        <v>48</v>
      </c>
      <c r="F4" s="94" t="s">
        <v>49</v>
      </c>
      <c r="G4" s="26" t="s">
        <v>50</v>
      </c>
    </row>
    <row r="5" spans="2:7" ht="24.75" customHeight="1" x14ac:dyDescent="0.55000000000000004">
      <c r="B5" s="257" t="s">
        <v>37</v>
      </c>
      <c r="C5" s="258"/>
      <c r="D5" s="18">
        <f t="shared" ref="D5" si="0">SUM(E5:G5)</f>
        <v>45015</v>
      </c>
      <c r="E5" s="19">
        <v>1251</v>
      </c>
      <c r="F5" s="18">
        <v>19617</v>
      </c>
      <c r="G5" s="27">
        <v>24147</v>
      </c>
    </row>
    <row r="6" spans="2:7" s="91" customFormat="1" ht="24.75" customHeight="1" x14ac:dyDescent="0.55000000000000004">
      <c r="B6" s="259">
        <v>17</v>
      </c>
      <c r="C6" s="260"/>
      <c r="D6" s="18">
        <f>SUM(E6:G6)</f>
        <v>41453</v>
      </c>
      <c r="E6" s="19">
        <v>869</v>
      </c>
      <c r="F6" s="18">
        <v>17499</v>
      </c>
      <c r="G6" s="27">
        <v>23085</v>
      </c>
    </row>
    <row r="7" spans="2:7" s="91" customFormat="1" ht="24.75" customHeight="1" x14ac:dyDescent="0.55000000000000004">
      <c r="B7" s="259">
        <v>22</v>
      </c>
      <c r="C7" s="260"/>
      <c r="D7" s="18">
        <f>SUM(E7:G7)</f>
        <v>38933</v>
      </c>
      <c r="E7" s="19">
        <v>1173</v>
      </c>
      <c r="F7" s="18">
        <v>16482</v>
      </c>
      <c r="G7" s="27">
        <v>21278</v>
      </c>
    </row>
    <row r="8" spans="2:7" s="91" customFormat="1" ht="24.75" customHeight="1" x14ac:dyDescent="0.55000000000000004">
      <c r="B8" s="259">
        <v>27</v>
      </c>
      <c r="C8" s="264"/>
      <c r="D8" s="18">
        <v>35322</v>
      </c>
      <c r="E8" s="19">
        <v>479</v>
      </c>
      <c r="F8" s="18">
        <v>15677</v>
      </c>
      <c r="G8" s="27">
        <v>19166</v>
      </c>
    </row>
    <row r="9" spans="2:7" s="91" customFormat="1" ht="24.75" customHeight="1" thickBot="1" x14ac:dyDescent="0.6">
      <c r="B9" s="262" t="s">
        <v>7</v>
      </c>
      <c r="C9" s="263"/>
      <c r="D9" s="21">
        <f>SUM(E9:G9)</f>
        <v>29955</v>
      </c>
      <c r="E9" s="22">
        <v>510</v>
      </c>
      <c r="F9" s="21">
        <v>12390</v>
      </c>
      <c r="G9" s="28">
        <v>17055</v>
      </c>
    </row>
    <row r="10" spans="2:7" s="5" customFormat="1" ht="36" customHeight="1" x14ac:dyDescent="0.55000000000000004">
      <c r="B10" s="265" t="s">
        <v>44</v>
      </c>
      <c r="C10" s="265"/>
      <c r="D10" s="265"/>
      <c r="E10" s="265"/>
      <c r="F10" s="265"/>
      <c r="G10" s="265"/>
    </row>
    <row r="11" spans="2:7" ht="15.75" customHeight="1" x14ac:dyDescent="0.55000000000000004">
      <c r="B11" s="24"/>
      <c r="C11" s="24"/>
      <c r="D11" s="24"/>
      <c r="E11" s="24"/>
      <c r="F11" s="24"/>
      <c r="G11" s="24"/>
    </row>
    <row r="12" spans="2:7" ht="15.75" customHeight="1" x14ac:dyDescent="0.55000000000000004">
      <c r="B12" s="24"/>
      <c r="C12" s="24"/>
      <c r="D12" s="24"/>
      <c r="E12" s="24"/>
      <c r="F12" s="24"/>
      <c r="G12" s="24"/>
    </row>
  </sheetData>
  <mergeCells count="9">
    <mergeCell ref="B8:C8"/>
    <mergeCell ref="B9:C9"/>
    <mergeCell ref="B10:G10"/>
    <mergeCell ref="B2:G2"/>
    <mergeCell ref="E3:G3"/>
    <mergeCell ref="B4:C4"/>
    <mergeCell ref="B5:C5"/>
    <mergeCell ref="B6:C6"/>
    <mergeCell ref="B7:C7"/>
  </mergeCells>
  <phoneticPr fontId="2"/>
  <pageMargins left="0.78680555555555598" right="0.78680555555555598" top="0.98333333333333295" bottom="0.98333333333333295" header="0.51111111111111096" footer="0.51111111111111096"/>
  <pageSetup paperSize="9" scale="98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>
    <tabColor theme="0"/>
  </sheetPr>
  <dimension ref="B2:I12"/>
  <sheetViews>
    <sheetView showGridLines="0" workbookViewId="0">
      <selection activeCell="B11" sqref="B11:I11"/>
    </sheetView>
  </sheetViews>
  <sheetFormatPr defaultColWidth="9" defaultRowHeight="13" x14ac:dyDescent="0.55000000000000004"/>
  <cols>
    <col min="1" max="1" width="9" style="95"/>
    <col min="2" max="2" width="3.75" style="95" customWidth="1"/>
    <col min="3" max="3" width="7.33203125" style="95" customWidth="1"/>
    <col min="4" max="9" width="10.58203125" style="95" customWidth="1"/>
    <col min="10" max="16384" width="9" style="95"/>
  </cols>
  <sheetData>
    <row r="2" spans="2:9" ht="16.5" x14ac:dyDescent="0.55000000000000004">
      <c r="B2" s="245" t="s">
        <v>51</v>
      </c>
      <c r="C2" s="268"/>
      <c r="D2" s="268"/>
      <c r="E2" s="268"/>
      <c r="F2" s="268"/>
      <c r="G2" s="268"/>
      <c r="H2" s="268"/>
      <c r="I2" s="268"/>
    </row>
    <row r="3" spans="2:9" ht="17.25" customHeight="1" thickBot="1" x14ac:dyDescent="0.25">
      <c r="F3" s="266" t="s">
        <v>52</v>
      </c>
      <c r="G3" s="267"/>
      <c r="H3" s="267"/>
      <c r="I3" s="267"/>
    </row>
    <row r="4" spans="2:9" ht="18.75" customHeight="1" x14ac:dyDescent="0.55000000000000004">
      <c r="B4" s="249"/>
      <c r="C4" s="250"/>
      <c r="D4" s="269" t="s">
        <v>53</v>
      </c>
      <c r="E4" s="270"/>
      <c r="F4" s="270" t="s">
        <v>54</v>
      </c>
      <c r="G4" s="269"/>
      <c r="H4" s="271" t="s">
        <v>55</v>
      </c>
      <c r="I4" s="272"/>
    </row>
    <row r="5" spans="2:9" ht="18" customHeight="1" x14ac:dyDescent="0.55000000000000004">
      <c r="B5" s="251"/>
      <c r="C5" s="252"/>
      <c r="D5" s="29" t="s">
        <v>56</v>
      </c>
      <c r="E5" s="30" t="s">
        <v>57</v>
      </c>
      <c r="F5" s="31" t="s">
        <v>56</v>
      </c>
      <c r="G5" s="32" t="s">
        <v>57</v>
      </c>
      <c r="H5" s="30" t="s">
        <v>56</v>
      </c>
      <c r="I5" s="33" t="s">
        <v>57</v>
      </c>
    </row>
    <row r="6" spans="2:9" ht="24" customHeight="1" x14ac:dyDescent="0.55000000000000004">
      <c r="B6" s="257" t="s">
        <v>37</v>
      </c>
      <c r="C6" s="258"/>
      <c r="D6" s="34">
        <v>29</v>
      </c>
      <c r="E6" s="34">
        <f>G6+I6</f>
        <v>490</v>
      </c>
      <c r="F6" s="34">
        <v>29</v>
      </c>
      <c r="G6" s="34">
        <v>470</v>
      </c>
      <c r="H6" s="34">
        <v>2</v>
      </c>
      <c r="I6" s="35">
        <v>20</v>
      </c>
    </row>
    <row r="7" spans="2:9" ht="24" customHeight="1" x14ac:dyDescent="0.55000000000000004">
      <c r="B7" s="259">
        <v>17</v>
      </c>
      <c r="C7" s="260"/>
      <c r="D7" s="34">
        <v>31</v>
      </c>
      <c r="E7" s="34">
        <v>471</v>
      </c>
      <c r="F7" s="34" t="s">
        <v>58</v>
      </c>
      <c r="G7" s="34" t="s">
        <v>58</v>
      </c>
      <c r="H7" s="34" t="s">
        <v>58</v>
      </c>
      <c r="I7" s="35" t="s">
        <v>58</v>
      </c>
    </row>
    <row r="8" spans="2:9" ht="24" customHeight="1" x14ac:dyDescent="0.55000000000000004">
      <c r="B8" s="259">
        <v>22</v>
      </c>
      <c r="C8" s="260"/>
      <c r="D8" s="34">
        <v>35</v>
      </c>
      <c r="E8" s="34">
        <v>546</v>
      </c>
      <c r="F8" s="34" t="s">
        <v>58</v>
      </c>
      <c r="G8" s="34" t="s">
        <v>58</v>
      </c>
      <c r="H8" s="34" t="s">
        <v>58</v>
      </c>
      <c r="I8" s="35" t="s">
        <v>58</v>
      </c>
    </row>
    <row r="9" spans="2:9" ht="24" customHeight="1" x14ac:dyDescent="0.55000000000000004">
      <c r="B9" s="259">
        <v>27</v>
      </c>
      <c r="C9" s="264"/>
      <c r="D9" s="34">
        <v>30</v>
      </c>
      <c r="E9" s="34">
        <v>504</v>
      </c>
      <c r="F9" s="34" t="s">
        <v>58</v>
      </c>
      <c r="G9" s="34" t="s">
        <v>58</v>
      </c>
      <c r="H9" s="34" t="s">
        <v>58</v>
      </c>
      <c r="I9" s="35" t="s">
        <v>58</v>
      </c>
    </row>
    <row r="10" spans="2:9" ht="24" customHeight="1" thickBot="1" x14ac:dyDescent="0.6">
      <c r="B10" s="262" t="s">
        <v>7</v>
      </c>
      <c r="C10" s="263"/>
      <c r="D10" s="36">
        <v>29</v>
      </c>
      <c r="E10" s="36">
        <v>372</v>
      </c>
      <c r="F10" s="36" t="s">
        <v>58</v>
      </c>
      <c r="G10" s="34" t="s">
        <v>58</v>
      </c>
      <c r="H10" s="36" t="s">
        <v>58</v>
      </c>
      <c r="I10" s="37" t="s">
        <v>58</v>
      </c>
    </row>
    <row r="11" spans="2:9" s="5" customFormat="1" ht="48" customHeight="1" x14ac:dyDescent="0.55000000000000004">
      <c r="B11" s="275" t="s">
        <v>133</v>
      </c>
      <c r="C11" s="275"/>
      <c r="D11" s="275"/>
      <c r="E11" s="275"/>
      <c r="F11" s="275"/>
      <c r="G11" s="275"/>
      <c r="H11" s="275"/>
      <c r="I11" s="275"/>
    </row>
    <row r="12" spans="2:9" ht="25.5" customHeight="1" x14ac:dyDescent="0.55000000000000004">
      <c r="B12" s="99"/>
      <c r="C12" s="273"/>
      <c r="D12" s="274"/>
      <c r="E12" s="274"/>
      <c r="F12" s="274"/>
      <c r="G12" s="274"/>
    </row>
  </sheetData>
  <mergeCells count="13">
    <mergeCell ref="C12:G12"/>
    <mergeCell ref="B6:C6"/>
    <mergeCell ref="B7:C7"/>
    <mergeCell ref="B8:C8"/>
    <mergeCell ref="B9:C9"/>
    <mergeCell ref="B10:C10"/>
    <mergeCell ref="B11:I11"/>
    <mergeCell ref="B2:I2"/>
    <mergeCell ref="F3:I3"/>
    <mergeCell ref="B4:C5"/>
    <mergeCell ref="D4:E4"/>
    <mergeCell ref="F4:G4"/>
    <mergeCell ref="H4:I4"/>
  </mergeCells>
  <phoneticPr fontId="2"/>
  <pageMargins left="0.78680555555555598" right="0.78680555555555598" top="0.98333333333333295" bottom="0.98333333333333295" header="0.51111111111111096" footer="0.51111111111111096"/>
  <pageSetup paperSize="9" firstPageNumber="4294963191" orientation="portrait" useFirstPageNumber="1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>
    <tabColor theme="0"/>
    <pageSetUpPr fitToPage="1"/>
  </sheetPr>
  <dimension ref="B2:I13"/>
  <sheetViews>
    <sheetView showGridLines="0" workbookViewId="0">
      <selection activeCell="G9" sqref="G9"/>
    </sheetView>
  </sheetViews>
  <sheetFormatPr defaultColWidth="9" defaultRowHeight="13" x14ac:dyDescent="0.55000000000000004"/>
  <cols>
    <col min="1" max="1" width="9" style="95"/>
    <col min="2" max="2" width="4.33203125" style="95" customWidth="1"/>
    <col min="3" max="3" width="9" style="95"/>
    <col min="4" max="9" width="12.25" style="95" customWidth="1"/>
    <col min="10" max="16384" width="9" style="95"/>
  </cols>
  <sheetData>
    <row r="2" spans="2:9" ht="16.5" x14ac:dyDescent="0.55000000000000004">
      <c r="B2" s="245" t="s">
        <v>59</v>
      </c>
      <c r="C2" s="246"/>
      <c r="D2" s="246"/>
      <c r="E2" s="246"/>
      <c r="F2" s="246"/>
      <c r="G2" s="246"/>
      <c r="H2" s="246"/>
      <c r="I2" s="246"/>
    </row>
    <row r="3" spans="2:9" ht="18" customHeight="1" thickBot="1" x14ac:dyDescent="0.25">
      <c r="G3" s="266" t="s">
        <v>52</v>
      </c>
      <c r="H3" s="267"/>
      <c r="I3" s="267"/>
    </row>
    <row r="4" spans="2:9" ht="24.75" customHeight="1" x14ac:dyDescent="0.55000000000000004">
      <c r="B4" s="249"/>
      <c r="C4" s="250"/>
      <c r="D4" s="269" t="s">
        <v>60</v>
      </c>
      <c r="E4" s="270"/>
      <c r="F4" s="271" t="s">
        <v>61</v>
      </c>
      <c r="G4" s="271"/>
      <c r="H4" s="270" t="s">
        <v>62</v>
      </c>
      <c r="I4" s="272"/>
    </row>
    <row r="5" spans="2:9" ht="24" customHeight="1" x14ac:dyDescent="0.55000000000000004">
      <c r="B5" s="251"/>
      <c r="C5" s="252"/>
      <c r="D5" s="38" t="s">
        <v>63</v>
      </c>
      <c r="E5" s="38" t="s">
        <v>64</v>
      </c>
      <c r="F5" s="38" t="s">
        <v>63</v>
      </c>
      <c r="G5" s="38" t="s">
        <v>64</v>
      </c>
      <c r="H5" s="39" t="s">
        <v>63</v>
      </c>
      <c r="I5" s="40" t="s">
        <v>64</v>
      </c>
    </row>
    <row r="6" spans="2:9" ht="24.75" customHeight="1" x14ac:dyDescent="0.55000000000000004">
      <c r="B6" s="257" t="s">
        <v>37</v>
      </c>
      <c r="C6" s="276"/>
      <c r="D6" s="41">
        <f t="shared" ref="D6" si="0">F6+H6</f>
        <v>292</v>
      </c>
      <c r="E6" s="42">
        <f>G6+I6</f>
        <v>24008</v>
      </c>
      <c r="F6" s="15">
        <v>244</v>
      </c>
      <c r="G6" s="8">
        <v>22759</v>
      </c>
      <c r="H6" s="43">
        <v>48</v>
      </c>
      <c r="I6" s="44">
        <v>1249</v>
      </c>
    </row>
    <row r="7" spans="2:9" ht="24.75" customHeight="1" x14ac:dyDescent="0.55000000000000004">
      <c r="B7" s="259">
        <v>17</v>
      </c>
      <c r="C7" s="261"/>
      <c r="D7" s="41">
        <f>F7+H7</f>
        <v>260</v>
      </c>
      <c r="E7" s="42">
        <f>G7+I7</f>
        <v>22981</v>
      </c>
      <c r="F7" s="15">
        <v>217</v>
      </c>
      <c r="G7" s="6">
        <v>21936</v>
      </c>
      <c r="H7" s="43">
        <v>43</v>
      </c>
      <c r="I7" s="45">
        <v>1045</v>
      </c>
    </row>
    <row r="8" spans="2:9" ht="24.75" customHeight="1" x14ac:dyDescent="0.55000000000000004">
      <c r="B8" s="259">
        <v>22</v>
      </c>
      <c r="C8" s="261"/>
      <c r="D8" s="20">
        <f>F8+H8</f>
        <v>257</v>
      </c>
      <c r="E8" s="18">
        <v>20949</v>
      </c>
      <c r="F8" s="46">
        <v>198</v>
      </c>
      <c r="G8" s="130" t="s">
        <v>139</v>
      </c>
      <c r="H8" s="47">
        <v>59</v>
      </c>
      <c r="I8" s="122" t="s">
        <v>139</v>
      </c>
    </row>
    <row r="9" spans="2:9" ht="24.75" customHeight="1" x14ac:dyDescent="0.55000000000000004">
      <c r="B9" s="259">
        <v>27</v>
      </c>
      <c r="C9" s="264"/>
      <c r="D9" s="20">
        <v>199</v>
      </c>
      <c r="E9" s="18">
        <v>18911</v>
      </c>
      <c r="F9" s="46">
        <v>177</v>
      </c>
      <c r="G9" s="6">
        <v>17684</v>
      </c>
      <c r="H9" s="47">
        <v>22</v>
      </c>
      <c r="I9" s="45">
        <v>1227</v>
      </c>
    </row>
    <row r="10" spans="2:9" ht="24.75" customHeight="1" thickBot="1" x14ac:dyDescent="0.6">
      <c r="B10" s="262" t="s">
        <v>7</v>
      </c>
      <c r="C10" s="277"/>
      <c r="D10" s="23">
        <f>SUM(F10+H10)</f>
        <v>195</v>
      </c>
      <c r="E10" s="21">
        <f>SUM(G10+I10)</f>
        <v>16551</v>
      </c>
      <c r="F10" s="48">
        <v>144</v>
      </c>
      <c r="G10" s="21">
        <v>14956</v>
      </c>
      <c r="H10" s="49">
        <v>51</v>
      </c>
      <c r="I10" s="50">
        <v>1595</v>
      </c>
    </row>
    <row r="11" spans="2:9" s="5" customFormat="1" ht="48" customHeight="1" x14ac:dyDescent="0.55000000000000004">
      <c r="B11" s="275" t="s">
        <v>134</v>
      </c>
      <c r="C11" s="275"/>
      <c r="D11" s="275"/>
      <c r="E11" s="275"/>
      <c r="F11" s="275"/>
      <c r="G11" s="275"/>
      <c r="H11" s="275"/>
      <c r="I11" s="275"/>
    </row>
    <row r="12" spans="2:9" ht="15.75" customHeight="1" x14ac:dyDescent="0.55000000000000004">
      <c r="B12" s="24"/>
      <c r="C12" s="24"/>
      <c r="D12" s="24"/>
      <c r="E12" s="24"/>
      <c r="F12" s="24"/>
      <c r="G12" s="24"/>
      <c r="H12" s="24"/>
      <c r="I12" s="24"/>
    </row>
    <row r="13" spans="2:9" ht="15.75" customHeight="1" x14ac:dyDescent="0.55000000000000004">
      <c r="B13" s="24"/>
      <c r="C13" s="24"/>
      <c r="D13" s="24"/>
      <c r="E13" s="24"/>
      <c r="F13" s="24"/>
      <c r="G13" s="24"/>
      <c r="H13" s="24"/>
      <c r="I13" s="24"/>
    </row>
  </sheetData>
  <mergeCells count="12">
    <mergeCell ref="B11:I11"/>
    <mergeCell ref="B2:I2"/>
    <mergeCell ref="G3:I3"/>
    <mergeCell ref="B4:C5"/>
    <mergeCell ref="D4:E4"/>
    <mergeCell ref="F4:G4"/>
    <mergeCell ref="H4:I4"/>
    <mergeCell ref="B6:C6"/>
    <mergeCell ref="B7:C7"/>
    <mergeCell ref="B8:C8"/>
    <mergeCell ref="B9:C9"/>
    <mergeCell ref="B10:C10"/>
  </mergeCells>
  <phoneticPr fontId="2"/>
  <pageMargins left="0.78680555555555598" right="0.78680555555555598" top="0.98333333333333295" bottom="0.98333333333333295" header="0.51111111111111096" footer="0.51111111111111096"/>
  <pageSetup paperSize="9" scale="90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6">
    <tabColor theme="0"/>
    <pageSetUpPr fitToPage="1"/>
  </sheetPr>
  <dimension ref="B2:L13"/>
  <sheetViews>
    <sheetView showGridLines="0" workbookViewId="0">
      <selection activeCell="J23" sqref="J23"/>
    </sheetView>
  </sheetViews>
  <sheetFormatPr defaultColWidth="9" defaultRowHeight="13" x14ac:dyDescent="0.55000000000000004"/>
  <cols>
    <col min="1" max="1" width="9" style="56"/>
    <col min="2" max="2" width="3.75" style="56" customWidth="1"/>
    <col min="3" max="3" width="9" style="56"/>
    <col min="4" max="11" width="9.83203125" style="56" customWidth="1"/>
    <col min="12" max="16384" width="9" style="56"/>
  </cols>
  <sheetData>
    <row r="2" spans="2:12" ht="16.5" x14ac:dyDescent="0.55000000000000004">
      <c r="B2" s="245" t="s">
        <v>77</v>
      </c>
      <c r="C2" s="246"/>
      <c r="D2" s="246"/>
      <c r="E2" s="246"/>
      <c r="F2" s="246"/>
      <c r="G2" s="246"/>
      <c r="H2" s="246"/>
      <c r="I2" s="246"/>
      <c r="J2" s="246"/>
      <c r="K2" s="246"/>
    </row>
    <row r="3" spans="2:12" ht="18" customHeight="1" thickBot="1" x14ac:dyDescent="0.25">
      <c r="B3" s="95"/>
      <c r="C3" s="95"/>
      <c r="D3" s="95"/>
      <c r="E3" s="95"/>
      <c r="F3" s="95"/>
      <c r="G3" s="95"/>
      <c r="H3" s="266" t="s">
        <v>52</v>
      </c>
      <c r="I3" s="267"/>
      <c r="J3" s="267"/>
      <c r="K3" s="267"/>
    </row>
    <row r="4" spans="2:12" ht="18" customHeight="1" x14ac:dyDescent="0.55000000000000004">
      <c r="B4" s="278"/>
      <c r="C4" s="279"/>
      <c r="D4" s="271" t="s">
        <v>78</v>
      </c>
      <c r="E4" s="271"/>
      <c r="F4" s="270" t="s">
        <v>79</v>
      </c>
      <c r="G4" s="269"/>
      <c r="H4" s="271" t="s">
        <v>80</v>
      </c>
      <c r="I4" s="271"/>
      <c r="J4" s="270" t="s">
        <v>81</v>
      </c>
      <c r="K4" s="272"/>
    </row>
    <row r="5" spans="2:12" ht="18" customHeight="1" x14ac:dyDescent="0.55000000000000004">
      <c r="B5" s="280"/>
      <c r="C5" s="281"/>
      <c r="D5" s="30" t="s">
        <v>82</v>
      </c>
      <c r="E5" s="30" t="s">
        <v>83</v>
      </c>
      <c r="F5" s="31" t="s">
        <v>82</v>
      </c>
      <c r="G5" s="30" t="s">
        <v>83</v>
      </c>
      <c r="H5" s="30" t="s">
        <v>82</v>
      </c>
      <c r="I5" s="30" t="s">
        <v>83</v>
      </c>
      <c r="J5" s="31" t="s">
        <v>82</v>
      </c>
      <c r="K5" s="33" t="s">
        <v>84</v>
      </c>
    </row>
    <row r="6" spans="2:12" ht="26.25" customHeight="1" x14ac:dyDescent="0.55000000000000004">
      <c r="B6" s="257" t="s">
        <v>37</v>
      </c>
      <c r="C6" s="258"/>
      <c r="D6" s="57">
        <v>3</v>
      </c>
      <c r="E6" s="58">
        <v>204</v>
      </c>
      <c r="F6" s="57">
        <v>1</v>
      </c>
      <c r="G6" s="129" t="s">
        <v>141</v>
      </c>
      <c r="H6" s="128" t="s">
        <v>140</v>
      </c>
      <c r="I6" s="123" t="s">
        <v>140</v>
      </c>
      <c r="J6" s="123" t="s">
        <v>140</v>
      </c>
      <c r="K6" s="124" t="s">
        <v>140</v>
      </c>
    </row>
    <row r="7" spans="2:12" ht="26.25" customHeight="1" x14ac:dyDescent="0.55000000000000004">
      <c r="B7" s="259">
        <v>17</v>
      </c>
      <c r="C7" s="260"/>
      <c r="D7" s="57">
        <v>3</v>
      </c>
      <c r="E7" s="58">
        <v>232</v>
      </c>
      <c r="F7" s="57">
        <v>1</v>
      </c>
      <c r="G7" s="123" t="s">
        <v>141</v>
      </c>
      <c r="H7" s="128" t="s">
        <v>140</v>
      </c>
      <c r="I7" s="123" t="s">
        <v>140</v>
      </c>
      <c r="J7" s="57">
        <v>1</v>
      </c>
      <c r="K7" s="126" t="s">
        <v>141</v>
      </c>
    </row>
    <row r="8" spans="2:12" ht="26.25" customHeight="1" x14ac:dyDescent="0.55000000000000004">
      <c r="B8" s="259">
        <v>22</v>
      </c>
      <c r="C8" s="260"/>
      <c r="D8" s="57">
        <v>2</v>
      </c>
      <c r="E8" s="123" t="s">
        <v>141</v>
      </c>
      <c r="F8" s="58">
        <v>2</v>
      </c>
      <c r="G8" s="123" t="s">
        <v>141</v>
      </c>
      <c r="H8" s="128" t="s">
        <v>140</v>
      </c>
      <c r="I8" s="123" t="s">
        <v>140</v>
      </c>
      <c r="J8" s="123" t="s">
        <v>140</v>
      </c>
      <c r="K8" s="126" t="s">
        <v>140</v>
      </c>
    </row>
    <row r="9" spans="2:12" ht="26.25" customHeight="1" x14ac:dyDescent="0.55000000000000004">
      <c r="B9" s="259">
        <v>27</v>
      </c>
      <c r="C9" s="264"/>
      <c r="D9" s="57">
        <v>2</v>
      </c>
      <c r="E9" s="60">
        <v>138</v>
      </c>
      <c r="F9" s="57">
        <v>2</v>
      </c>
      <c r="G9" s="123" t="s">
        <v>141</v>
      </c>
      <c r="H9" s="128" t="s">
        <v>140</v>
      </c>
      <c r="I9" s="123" t="s">
        <v>140</v>
      </c>
      <c r="J9" s="59">
        <v>1</v>
      </c>
      <c r="K9" s="125">
        <v>10</v>
      </c>
    </row>
    <row r="10" spans="2:12" ht="26.25" customHeight="1" thickBot="1" x14ac:dyDescent="0.6">
      <c r="B10" s="262" t="s">
        <v>7</v>
      </c>
      <c r="C10" s="263"/>
      <c r="D10" s="61">
        <v>1</v>
      </c>
      <c r="E10" s="131" t="s">
        <v>142</v>
      </c>
      <c r="F10" s="61">
        <v>1</v>
      </c>
      <c r="G10" s="131" t="s">
        <v>142</v>
      </c>
      <c r="H10" s="132" t="s">
        <v>140</v>
      </c>
      <c r="I10" s="132" t="s">
        <v>140</v>
      </c>
      <c r="J10" s="132" t="s">
        <v>140</v>
      </c>
      <c r="K10" s="127" t="s">
        <v>140</v>
      </c>
    </row>
    <row r="11" spans="2:12" s="63" customFormat="1" ht="30.75" customHeight="1" x14ac:dyDescent="0.55000000000000004">
      <c r="B11" s="265" t="s">
        <v>44</v>
      </c>
      <c r="C11" s="265"/>
      <c r="D11" s="265"/>
      <c r="E11" s="265"/>
      <c r="F11" s="265"/>
      <c r="G11" s="265"/>
      <c r="H11" s="265"/>
      <c r="I11" s="265"/>
      <c r="J11" s="265"/>
      <c r="K11" s="265"/>
      <c r="L11" s="62"/>
    </row>
    <row r="12" spans="2:12" ht="15.75" customHeight="1" x14ac:dyDescent="0.55000000000000004"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2:12" ht="15.75" customHeight="1" x14ac:dyDescent="0.55000000000000004">
      <c r="B13" s="64"/>
      <c r="C13" s="64"/>
      <c r="D13" s="64"/>
      <c r="E13" s="64"/>
      <c r="F13" s="64"/>
      <c r="G13" s="64"/>
      <c r="H13" s="64"/>
      <c r="I13" s="64"/>
      <c r="J13" s="64"/>
      <c r="K13" s="64"/>
    </row>
  </sheetData>
  <mergeCells count="13">
    <mergeCell ref="B11:K11"/>
    <mergeCell ref="B2:K2"/>
    <mergeCell ref="H3:K3"/>
    <mergeCell ref="B4:C5"/>
    <mergeCell ref="D4:E4"/>
    <mergeCell ref="F4:G4"/>
    <mergeCell ref="H4:I4"/>
    <mergeCell ref="J4:K4"/>
    <mergeCell ref="B6:C6"/>
    <mergeCell ref="B7:C7"/>
    <mergeCell ref="B8:C8"/>
    <mergeCell ref="B9:C9"/>
    <mergeCell ref="B10:C10"/>
  </mergeCells>
  <phoneticPr fontId="2"/>
  <pageMargins left="0.59027777777777801" right="0.59027777777777801" top="0.98402777777777795" bottom="0.98402777777777795" header="0.51111111111111096" footer="0.51111111111111096"/>
  <pageSetup paperSize="9" scale="91" firstPageNumber="4294963191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>
    <tabColor theme="0"/>
  </sheetPr>
  <dimension ref="B2:J14"/>
  <sheetViews>
    <sheetView showGridLines="0" workbookViewId="0">
      <selection activeCell="I18" sqref="I18"/>
    </sheetView>
  </sheetViews>
  <sheetFormatPr defaultColWidth="9" defaultRowHeight="13" x14ac:dyDescent="0.55000000000000004"/>
  <cols>
    <col min="1" max="1" width="9" style="95"/>
    <col min="2" max="2" width="3.75" style="95" customWidth="1"/>
    <col min="3" max="3" width="9" style="95"/>
    <col min="4" max="9" width="9.08203125" style="95" customWidth="1"/>
    <col min="10" max="10" width="11.58203125" style="95" customWidth="1"/>
    <col min="11" max="16384" width="9" style="95"/>
  </cols>
  <sheetData>
    <row r="2" spans="2:10" ht="16.5" x14ac:dyDescent="0.55000000000000004">
      <c r="B2" s="245" t="s">
        <v>65</v>
      </c>
      <c r="C2" s="246"/>
      <c r="D2" s="246"/>
      <c r="E2" s="246"/>
      <c r="F2" s="246"/>
      <c r="G2" s="246"/>
      <c r="H2" s="246"/>
      <c r="I2" s="246"/>
      <c r="J2" s="246"/>
    </row>
    <row r="3" spans="2:10" ht="17.25" customHeight="1" thickBot="1" x14ac:dyDescent="0.25">
      <c r="H3" s="266" t="s">
        <v>52</v>
      </c>
      <c r="I3" s="267"/>
      <c r="J3" s="267"/>
    </row>
    <row r="4" spans="2:10" ht="13.5" customHeight="1" x14ac:dyDescent="0.55000000000000004">
      <c r="B4" s="249"/>
      <c r="C4" s="250"/>
      <c r="D4" s="282" t="s">
        <v>66</v>
      </c>
      <c r="E4" s="282" t="s">
        <v>67</v>
      </c>
      <c r="F4" s="271" t="s">
        <v>68</v>
      </c>
      <c r="G4" s="271"/>
      <c r="H4" s="271"/>
      <c r="I4" s="271"/>
      <c r="J4" s="285"/>
    </row>
    <row r="5" spans="2:10" ht="13.5" customHeight="1" x14ac:dyDescent="0.55000000000000004">
      <c r="B5" s="251"/>
      <c r="C5" s="252"/>
      <c r="D5" s="283"/>
      <c r="E5" s="283"/>
      <c r="F5" s="286" t="s">
        <v>69</v>
      </c>
      <c r="G5" s="51" t="s">
        <v>70</v>
      </c>
      <c r="H5" s="51" t="s">
        <v>71</v>
      </c>
      <c r="I5" s="51" t="s">
        <v>72</v>
      </c>
      <c r="J5" s="287" t="s">
        <v>73</v>
      </c>
    </row>
    <row r="6" spans="2:10" ht="14" x14ac:dyDescent="0.55000000000000004">
      <c r="B6" s="251"/>
      <c r="C6" s="252"/>
      <c r="D6" s="283"/>
      <c r="E6" s="283"/>
      <c r="F6" s="283"/>
      <c r="G6" s="13" t="s">
        <v>29</v>
      </c>
      <c r="H6" s="13" t="s">
        <v>29</v>
      </c>
      <c r="I6" s="13" t="s">
        <v>29</v>
      </c>
      <c r="J6" s="288"/>
    </row>
    <row r="7" spans="2:10" x14ac:dyDescent="0.55000000000000004">
      <c r="B7" s="251"/>
      <c r="C7" s="252"/>
      <c r="D7" s="283"/>
      <c r="E7" s="283"/>
      <c r="F7" s="283"/>
      <c r="G7" s="52" t="s">
        <v>71</v>
      </c>
      <c r="H7" s="52" t="s">
        <v>74</v>
      </c>
      <c r="I7" s="52" t="s">
        <v>75</v>
      </c>
      <c r="J7" s="288"/>
    </row>
    <row r="8" spans="2:10" x14ac:dyDescent="0.55000000000000004">
      <c r="B8" s="251"/>
      <c r="C8" s="252"/>
      <c r="D8" s="284"/>
      <c r="E8" s="284"/>
      <c r="F8" s="284"/>
      <c r="G8" s="1" t="s">
        <v>76</v>
      </c>
      <c r="H8" s="1" t="s">
        <v>76</v>
      </c>
      <c r="I8" s="1" t="s">
        <v>76</v>
      </c>
      <c r="J8" s="289"/>
    </row>
    <row r="9" spans="2:10" ht="25.5" customHeight="1" x14ac:dyDescent="0.55000000000000004">
      <c r="B9" s="290" t="s">
        <v>37</v>
      </c>
      <c r="C9" s="291"/>
      <c r="D9" s="15">
        <f t="shared" ref="D9" si="0">E9+F9</f>
        <v>418</v>
      </c>
      <c r="E9" s="53">
        <v>7</v>
      </c>
      <c r="F9" s="15">
        <f>SUM(G9:J9)</f>
        <v>411</v>
      </c>
      <c r="G9" s="15">
        <v>57</v>
      </c>
      <c r="H9" s="15">
        <v>73</v>
      </c>
      <c r="I9" s="15">
        <v>82</v>
      </c>
      <c r="J9" s="16">
        <v>199</v>
      </c>
    </row>
    <row r="10" spans="2:10" ht="25.5" customHeight="1" x14ac:dyDescent="0.55000000000000004">
      <c r="B10" s="259">
        <v>17</v>
      </c>
      <c r="C10" s="261"/>
      <c r="D10" s="15">
        <f>E10+F10</f>
        <v>362</v>
      </c>
      <c r="E10" s="53">
        <v>11</v>
      </c>
      <c r="F10" s="15">
        <f>SUM(G10:J10)</f>
        <v>351</v>
      </c>
      <c r="G10" s="15">
        <v>29</v>
      </c>
      <c r="H10" s="15">
        <v>73</v>
      </c>
      <c r="I10" s="15">
        <v>73</v>
      </c>
      <c r="J10" s="16">
        <v>176</v>
      </c>
    </row>
    <row r="11" spans="2:10" ht="25.5" customHeight="1" x14ac:dyDescent="0.55000000000000004">
      <c r="B11" s="259">
        <v>22</v>
      </c>
      <c r="C11" s="261"/>
      <c r="D11" s="15">
        <f>E11+F11</f>
        <v>334</v>
      </c>
      <c r="E11" s="53">
        <v>13</v>
      </c>
      <c r="F11" s="15">
        <f>SUM(G11:J11)</f>
        <v>321</v>
      </c>
      <c r="G11" s="15">
        <v>40</v>
      </c>
      <c r="H11" s="15">
        <v>66</v>
      </c>
      <c r="I11" s="15">
        <v>71</v>
      </c>
      <c r="J11" s="16">
        <v>144</v>
      </c>
    </row>
    <row r="12" spans="2:10" ht="25.5" customHeight="1" x14ac:dyDescent="0.55000000000000004">
      <c r="B12" s="259">
        <v>27</v>
      </c>
      <c r="C12" s="261"/>
      <c r="D12" s="15">
        <v>295</v>
      </c>
      <c r="E12" s="53">
        <v>8</v>
      </c>
      <c r="F12" s="15">
        <v>287</v>
      </c>
      <c r="G12" s="15">
        <v>41</v>
      </c>
      <c r="H12" s="15">
        <v>61</v>
      </c>
      <c r="I12" s="15">
        <v>62</v>
      </c>
      <c r="J12" s="16">
        <v>123</v>
      </c>
    </row>
    <row r="13" spans="2:10" ht="25.5" customHeight="1" thickBot="1" x14ac:dyDescent="0.6">
      <c r="B13" s="262" t="s">
        <v>7</v>
      </c>
      <c r="C13" s="277"/>
      <c r="D13" s="17">
        <f>SUM(E13:F13)</f>
        <v>251</v>
      </c>
      <c r="E13" s="54">
        <v>6</v>
      </c>
      <c r="F13" s="17">
        <f>SUM(G13:J13)</f>
        <v>245</v>
      </c>
      <c r="G13" s="17">
        <v>36</v>
      </c>
      <c r="H13" s="17">
        <v>50</v>
      </c>
      <c r="I13" s="17">
        <v>43</v>
      </c>
      <c r="J13" s="55">
        <v>116</v>
      </c>
    </row>
    <row r="14" spans="2:10" s="5" customFormat="1" ht="33" customHeight="1" x14ac:dyDescent="0.55000000000000004">
      <c r="B14" s="265" t="s">
        <v>44</v>
      </c>
      <c r="C14" s="265"/>
      <c r="D14" s="265"/>
      <c r="E14" s="265"/>
      <c r="F14" s="265"/>
      <c r="G14" s="265"/>
      <c r="H14" s="265"/>
      <c r="I14" s="265"/>
      <c r="J14" s="265"/>
    </row>
  </sheetData>
  <mergeCells count="14">
    <mergeCell ref="B14:J14"/>
    <mergeCell ref="B2:J2"/>
    <mergeCell ref="H3:J3"/>
    <mergeCell ref="B4:C8"/>
    <mergeCell ref="D4:D8"/>
    <mergeCell ref="E4:E8"/>
    <mergeCell ref="F4:J4"/>
    <mergeCell ref="F5:F8"/>
    <mergeCell ref="J5:J8"/>
    <mergeCell ref="B9:C9"/>
    <mergeCell ref="B10:C10"/>
    <mergeCell ref="B11:C11"/>
    <mergeCell ref="B12:C12"/>
    <mergeCell ref="B13:C13"/>
  </mergeCells>
  <phoneticPr fontId="2"/>
  <pageMargins left="0.40972222222222199" right="0.26944444444444399" top="0.98333333333333295" bottom="0.98333333333333295" header="0.51111111111111096" footer="0.51111111111111096"/>
  <pageSetup paperSize="9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21</vt:lpstr>
      <vt:lpstr>22</vt:lpstr>
      <vt:lpstr>23</vt:lpstr>
      <vt:lpstr>24</vt:lpstr>
      <vt:lpstr>25</vt:lpstr>
      <vt:lpstr>26</vt:lpstr>
      <vt:lpstr>27</vt:lpstr>
      <vt:lpstr>29</vt:lpstr>
      <vt:lpstr>28</vt:lpstr>
      <vt:lpstr>30</vt:lpstr>
      <vt:lpstr>31</vt:lpstr>
      <vt:lpstr>32 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2026-02-12T06:19:20Z</dcterms:modified>
</cp:coreProperties>
</file>